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2435" windowHeight="12345"/>
  </bookViews>
  <sheets>
    <sheet name="ORDER" sheetId="1" r:id="rId1"/>
    <sheet name="SHACK" sheetId="2" r:id="rId2"/>
    <sheet name="LDMOS" sheetId="5" r:id="rId3"/>
    <sheet name="PJ" sheetId="6" r:id="rId4"/>
    <sheet name="ML" sheetId="7" r:id="rId5"/>
  </sheets>
  <calcPr calcId="125725"/>
</workbook>
</file>

<file path=xl/calcChain.xml><?xml version="1.0" encoding="utf-8"?>
<calcChain xmlns="http://schemas.openxmlformats.org/spreadsheetml/2006/main">
  <c r="I37" i="6"/>
  <c r="B37" i="1" s="1"/>
  <c r="G37" i="6"/>
  <c r="F37" i="7" s="1"/>
  <c r="C37" i="1" s="1"/>
  <c r="I37" i="7"/>
  <c r="G37"/>
  <c r="G10"/>
  <c r="I10" s="1"/>
  <c r="G8"/>
  <c r="I8" s="1"/>
  <c r="G9"/>
  <c r="I9" s="1"/>
  <c r="G11"/>
  <c r="I11" s="1"/>
  <c r="G12"/>
  <c r="G13"/>
  <c r="I13" s="1"/>
  <c r="G14"/>
  <c r="I14" s="1"/>
  <c r="G15"/>
  <c r="I15" s="1"/>
  <c r="G16"/>
  <c r="I16" s="1"/>
  <c r="G17"/>
  <c r="I17" s="1"/>
  <c r="G18"/>
  <c r="G19"/>
  <c r="I19" s="1"/>
  <c r="G20"/>
  <c r="I20" s="1"/>
  <c r="G21"/>
  <c r="I21" s="1"/>
  <c r="G22"/>
  <c r="I22" s="1"/>
  <c r="G23"/>
  <c r="I23" s="1"/>
  <c r="G24"/>
  <c r="I24" s="1"/>
  <c r="G25"/>
  <c r="I25" s="1"/>
  <c r="G26"/>
  <c r="I26" s="1"/>
  <c r="G27"/>
  <c r="I27" s="1"/>
  <c r="G28"/>
  <c r="G29"/>
  <c r="G30"/>
  <c r="G31"/>
  <c r="I31" s="1"/>
  <c r="G32"/>
  <c r="I32" s="1"/>
  <c r="G33"/>
  <c r="G34"/>
  <c r="I34" s="1"/>
  <c r="G35"/>
  <c r="G36"/>
  <c r="I36" s="1"/>
  <c r="G38"/>
  <c r="G39"/>
  <c r="I39" s="1"/>
  <c r="G40"/>
  <c r="I40" s="1"/>
  <c r="G41"/>
  <c r="I41" s="1"/>
  <c r="G42"/>
  <c r="I42" s="1"/>
  <c r="G43"/>
  <c r="I43" s="1"/>
  <c r="G44"/>
  <c r="I44" s="1"/>
  <c r="G45"/>
  <c r="I45" s="1"/>
  <c r="G46"/>
  <c r="I46" s="1"/>
  <c r="G47"/>
  <c r="G48"/>
  <c r="I48" s="1"/>
  <c r="G49"/>
  <c r="G50"/>
  <c r="I50" s="1"/>
  <c r="G51"/>
  <c r="I51" s="1"/>
  <c r="G52"/>
  <c r="G53"/>
  <c r="I53" s="1"/>
  <c r="G54"/>
  <c r="I54" s="1"/>
  <c r="G55"/>
  <c r="I55" s="1"/>
  <c r="G56"/>
  <c r="G57"/>
  <c r="I57" s="1"/>
  <c r="G58"/>
  <c r="G59"/>
  <c r="I59" s="1"/>
  <c r="G60"/>
  <c r="I60" s="1"/>
  <c r="G61"/>
  <c r="G62"/>
  <c r="I62" s="1"/>
  <c r="G63"/>
  <c r="I63" s="1"/>
  <c r="G64"/>
  <c r="G65"/>
  <c r="G66"/>
  <c r="I66" s="1"/>
  <c r="G67"/>
  <c r="I67" s="1"/>
  <c r="G68"/>
  <c r="I68" s="1"/>
  <c r="G69"/>
  <c r="I69" s="1"/>
  <c r="G70"/>
  <c r="I70" s="1"/>
  <c r="G71"/>
  <c r="I71" s="1"/>
  <c r="G72"/>
  <c r="I72" s="1"/>
  <c r="G73"/>
  <c r="G74"/>
  <c r="I74" s="1"/>
  <c r="G7"/>
  <c r="I7" s="1"/>
  <c r="I30"/>
  <c r="I47"/>
  <c r="I49"/>
  <c r="I61"/>
  <c r="I64"/>
  <c r="F12"/>
  <c r="I12" i="1" s="1"/>
  <c r="F18" i="7"/>
  <c r="A18" i="1" s="1"/>
  <c r="F28" i="7"/>
  <c r="I28" i="1" s="1"/>
  <c r="F29" i="7"/>
  <c r="F29" i="1" s="1"/>
  <c r="F33" i="7"/>
  <c r="D33" i="1" s="1"/>
  <c r="F35" i="7"/>
  <c r="I35" i="1" s="1"/>
  <c r="F38" i="7"/>
  <c r="A38" i="1" s="1"/>
  <c r="F58" i="7"/>
  <c r="A58" i="1" s="1"/>
  <c r="F65" i="7"/>
  <c r="I65" i="1" s="1"/>
  <c r="F73" i="7"/>
  <c r="F73" i="1" s="1"/>
  <c r="G1" i="5"/>
  <c r="G16" s="1"/>
  <c r="B38" i="1"/>
  <c r="B58"/>
  <c r="B65"/>
  <c r="B73"/>
  <c r="B33"/>
  <c r="B12"/>
  <c r="B18"/>
  <c r="E29" i="6"/>
  <c r="E28"/>
  <c r="E28" i="5"/>
  <c r="E29"/>
  <c r="E29" i="2"/>
  <c r="G1" i="6"/>
  <c r="G72" s="1"/>
  <c r="I72" s="1"/>
  <c r="I73"/>
  <c r="I65"/>
  <c r="I58"/>
  <c r="I38"/>
  <c r="I35"/>
  <c r="I33"/>
  <c r="I29"/>
  <c r="I28"/>
  <c r="I18"/>
  <c r="I12"/>
  <c r="I8"/>
  <c r="I73" i="5"/>
  <c r="I65"/>
  <c r="I58"/>
  <c r="I38"/>
  <c r="I35"/>
  <c r="I33"/>
  <c r="I29"/>
  <c r="I28"/>
  <c r="I18"/>
  <c r="I12"/>
  <c r="I35" i="2"/>
  <c r="I38"/>
  <c r="I33"/>
  <c r="I58"/>
  <c r="I65"/>
  <c r="I73"/>
  <c r="I17"/>
  <c r="I18"/>
  <c r="I28"/>
  <c r="I29"/>
  <c r="G1"/>
  <c r="G14" s="1"/>
  <c r="I14" s="1"/>
  <c r="I37" i="1" l="1"/>
  <c r="H37"/>
  <c r="F37"/>
  <c r="D37"/>
  <c r="E37"/>
  <c r="E65"/>
  <c r="G10" i="6"/>
  <c r="I10" s="1"/>
  <c r="G10" i="5"/>
  <c r="I10" s="1"/>
  <c r="A28" i="1"/>
  <c r="E28"/>
  <c r="D35"/>
  <c r="E35"/>
  <c r="H33"/>
  <c r="C29"/>
  <c r="C33"/>
  <c r="A65"/>
  <c r="I73"/>
  <c r="A73"/>
  <c r="H29"/>
  <c r="C65"/>
  <c r="D65"/>
  <c r="D28"/>
  <c r="I29"/>
  <c r="C73"/>
  <c r="F33"/>
  <c r="D73"/>
  <c r="D29"/>
  <c r="A29"/>
  <c r="I33"/>
  <c r="F35"/>
  <c r="C28"/>
  <c r="E33"/>
  <c r="A33"/>
  <c r="H73"/>
  <c r="D38"/>
  <c r="D12"/>
  <c r="H58"/>
  <c r="E73"/>
  <c r="E12"/>
  <c r="I58"/>
  <c r="H38"/>
  <c r="H12"/>
  <c r="I38"/>
  <c r="F38"/>
  <c r="F12"/>
  <c r="H18"/>
  <c r="F58"/>
  <c r="F18"/>
  <c r="C35"/>
  <c r="E38"/>
  <c r="E29"/>
  <c r="A35"/>
  <c r="I18"/>
  <c r="F65"/>
  <c r="F28"/>
  <c r="C38"/>
  <c r="C12"/>
  <c r="D58"/>
  <c r="D18"/>
  <c r="A12"/>
  <c r="H65"/>
  <c r="H35"/>
  <c r="H28"/>
  <c r="C58"/>
  <c r="C18"/>
  <c r="E58"/>
  <c r="E18"/>
  <c r="G26" i="6"/>
  <c r="I26" s="1"/>
  <c r="G8" i="5"/>
  <c r="G16" i="6"/>
  <c r="I16" s="1"/>
  <c r="G57" i="5"/>
  <c r="I57" s="1"/>
  <c r="G57" i="6"/>
  <c r="I57" s="1"/>
  <c r="G54" i="5"/>
  <c r="I54" s="1"/>
  <c r="G54" i="6"/>
  <c r="I54" s="1"/>
  <c r="G27"/>
  <c r="I27" s="1"/>
  <c r="G23"/>
  <c r="I23" s="1"/>
  <c r="G13"/>
  <c r="I13" s="1"/>
  <c r="G32"/>
  <c r="I32" s="1"/>
  <c r="G36"/>
  <c r="I36" s="1"/>
  <c r="G59"/>
  <c r="I59" s="1"/>
  <c r="G62"/>
  <c r="I62" s="1"/>
  <c r="G19"/>
  <c r="I19" s="1"/>
  <c r="G22"/>
  <c r="I22" s="1"/>
  <c r="G25"/>
  <c r="I25" s="1"/>
  <c r="G40"/>
  <c r="I40" s="1"/>
  <c r="G43"/>
  <c r="I43" s="1"/>
  <c r="G46"/>
  <c r="I46" s="1"/>
  <c r="G49"/>
  <c r="I49" s="1"/>
  <c r="G52"/>
  <c r="I52" s="1"/>
  <c r="G55"/>
  <c r="I55" s="1"/>
  <c r="G68"/>
  <c r="I68" s="1"/>
  <c r="G71"/>
  <c r="I71" s="1"/>
  <c r="G7"/>
  <c r="I7" s="1"/>
  <c r="G15"/>
  <c r="I15" s="1"/>
  <c r="G31"/>
  <c r="I31" s="1"/>
  <c r="G61"/>
  <c r="I61" s="1"/>
  <c r="G64"/>
  <c r="I64" s="1"/>
  <c r="G74"/>
  <c r="I74" s="1"/>
  <c r="G11"/>
  <c r="I11" s="1"/>
  <c r="G21"/>
  <c r="I21" s="1"/>
  <c r="G24"/>
  <c r="I24" s="1"/>
  <c r="G34"/>
  <c r="I34" s="1"/>
  <c r="G39"/>
  <c r="I39" s="1"/>
  <c r="G42"/>
  <c r="I42" s="1"/>
  <c r="G45"/>
  <c r="I45" s="1"/>
  <c r="G48"/>
  <c r="I48" s="1"/>
  <c r="G51"/>
  <c r="I51" s="1"/>
  <c r="G67"/>
  <c r="I67" s="1"/>
  <c r="G70"/>
  <c r="I70" s="1"/>
  <c r="G14"/>
  <c r="I14" s="1"/>
  <c r="G17"/>
  <c r="I17" s="1"/>
  <c r="G30"/>
  <c r="I30" s="1"/>
  <c r="G60"/>
  <c r="I60" s="1"/>
  <c r="G63"/>
  <c r="I63" s="1"/>
  <c r="G9"/>
  <c r="I9" s="1"/>
  <c r="G20"/>
  <c r="I20" s="1"/>
  <c r="G41"/>
  <c r="I41" s="1"/>
  <c r="G44"/>
  <c r="I44" s="1"/>
  <c r="G47"/>
  <c r="I47" s="1"/>
  <c r="G50"/>
  <c r="I50" s="1"/>
  <c r="G53"/>
  <c r="I53" s="1"/>
  <c r="G66"/>
  <c r="I66" s="1"/>
  <c r="G69"/>
  <c r="I69" s="1"/>
  <c r="G68" i="2"/>
  <c r="G48"/>
  <c r="G53"/>
  <c r="G34"/>
  <c r="G54"/>
  <c r="G60"/>
  <c r="G41"/>
  <c r="G23" i="5"/>
  <c r="I23" s="1"/>
  <c r="G42" i="2"/>
  <c r="G74"/>
  <c r="G61"/>
  <c r="G67"/>
  <c r="G47"/>
  <c r="G21" i="5"/>
  <c r="I21" s="1"/>
  <c r="G24"/>
  <c r="I24" s="1"/>
  <c r="G26"/>
  <c r="I26" s="1"/>
  <c r="G72"/>
  <c r="I72" s="1"/>
  <c r="G27"/>
  <c r="I27" s="1"/>
  <c r="G69" i="2"/>
  <c r="G62"/>
  <c r="G55"/>
  <c r="G49"/>
  <c r="G43"/>
  <c r="G36"/>
  <c r="G70"/>
  <c r="G63"/>
  <c r="G50"/>
  <c r="G44"/>
  <c r="G71"/>
  <c r="G64"/>
  <c r="G57"/>
  <c r="G51"/>
  <c r="G45"/>
  <c r="G39"/>
  <c r="G72"/>
  <c r="F72" i="7" s="1"/>
  <c r="G66" i="2"/>
  <c r="G59"/>
  <c r="G52"/>
  <c r="G46"/>
  <c r="G40"/>
  <c r="G13" i="5"/>
  <c r="I13" s="1"/>
  <c r="I16"/>
  <c r="G32"/>
  <c r="I32" s="1"/>
  <c r="G36"/>
  <c r="I36" s="1"/>
  <c r="G59"/>
  <c r="I59" s="1"/>
  <c r="G62"/>
  <c r="I62" s="1"/>
  <c r="G19"/>
  <c r="I19" s="1"/>
  <c r="G22"/>
  <c r="I22" s="1"/>
  <c r="G25"/>
  <c r="I25" s="1"/>
  <c r="G40"/>
  <c r="I40" s="1"/>
  <c r="G43"/>
  <c r="I43" s="1"/>
  <c r="G46"/>
  <c r="I46" s="1"/>
  <c r="G49"/>
  <c r="I49" s="1"/>
  <c r="G52"/>
  <c r="I52" s="1"/>
  <c r="G55"/>
  <c r="I55" s="1"/>
  <c r="G68"/>
  <c r="I68" s="1"/>
  <c r="G71"/>
  <c r="I71" s="1"/>
  <c r="G7"/>
  <c r="I7" s="1"/>
  <c r="G15"/>
  <c r="I15" s="1"/>
  <c r="G31"/>
  <c r="I31" s="1"/>
  <c r="G61"/>
  <c r="I61" s="1"/>
  <c r="G64"/>
  <c r="I64" s="1"/>
  <c r="G74"/>
  <c r="I74" s="1"/>
  <c r="G11"/>
  <c r="I11" s="1"/>
  <c r="G34"/>
  <c r="I34" s="1"/>
  <c r="G39"/>
  <c r="I39" s="1"/>
  <c r="G42"/>
  <c r="I42" s="1"/>
  <c r="G45"/>
  <c r="I45" s="1"/>
  <c r="G48"/>
  <c r="I48" s="1"/>
  <c r="G51"/>
  <c r="I51" s="1"/>
  <c r="G67"/>
  <c r="I67" s="1"/>
  <c r="G70"/>
  <c r="I70" s="1"/>
  <c r="G14"/>
  <c r="I14" s="1"/>
  <c r="G17"/>
  <c r="G30"/>
  <c r="I30" s="1"/>
  <c r="G60"/>
  <c r="I60" s="1"/>
  <c r="G63"/>
  <c r="I63" s="1"/>
  <c r="G9"/>
  <c r="I9" s="1"/>
  <c r="G20"/>
  <c r="I20" s="1"/>
  <c r="G41"/>
  <c r="I41" s="1"/>
  <c r="G44"/>
  <c r="I44" s="1"/>
  <c r="G47"/>
  <c r="I47" s="1"/>
  <c r="G50"/>
  <c r="I50" s="1"/>
  <c r="G53"/>
  <c r="I53" s="1"/>
  <c r="G56"/>
  <c r="G66"/>
  <c r="I66" s="1"/>
  <c r="G69"/>
  <c r="I69" s="1"/>
  <c r="G9" i="2"/>
  <c r="G27"/>
  <c r="G26"/>
  <c r="G22"/>
  <c r="G23"/>
  <c r="G31"/>
  <c r="G24"/>
  <c r="G32"/>
  <c r="G25"/>
  <c r="G30"/>
  <c r="G20"/>
  <c r="G21"/>
  <c r="G7"/>
  <c r="F7" i="7" s="1"/>
  <c r="I7" i="1" s="1"/>
  <c r="G19" i="2"/>
  <c r="G15"/>
  <c r="G11"/>
  <c r="G13"/>
  <c r="F16" i="7" l="1"/>
  <c r="E16" i="1" s="1"/>
  <c r="F10" i="7"/>
  <c r="F19"/>
  <c r="H19" i="1" s="1"/>
  <c r="B10"/>
  <c r="F23" i="7"/>
  <c r="D23" i="1" s="1"/>
  <c r="F55" i="7"/>
  <c r="A55" i="1" s="1"/>
  <c r="F9" i="7"/>
  <c r="H9" i="1" s="1"/>
  <c r="F39" i="7"/>
  <c r="D39" i="1" s="1"/>
  <c r="F49" i="7"/>
  <c r="H49" i="1" s="1"/>
  <c r="F14" i="7"/>
  <c r="E14" i="1" s="1"/>
  <c r="F27" i="7"/>
  <c r="A27" i="1" s="1"/>
  <c r="F34" i="7"/>
  <c r="F34" i="1" s="1"/>
  <c r="F17" i="7"/>
  <c r="D17" i="1" s="1"/>
  <c r="F13" i="7"/>
  <c r="H13" i="1" s="1"/>
  <c r="F52" i="7"/>
  <c r="A52" i="1" s="1"/>
  <c r="F21" i="7"/>
  <c r="D21" i="1" s="1"/>
  <c r="F46" i="7"/>
  <c r="E46" i="1" s="1"/>
  <c r="F45" i="7"/>
  <c r="A45" i="1" s="1"/>
  <c r="F50" i="7"/>
  <c r="A50" i="1" s="1"/>
  <c r="F42" i="7"/>
  <c r="A42" i="1" s="1"/>
  <c r="F40" i="7"/>
  <c r="I40" i="1" s="1"/>
  <c r="F61" i="7"/>
  <c r="F61" i="1" s="1"/>
  <c r="F31" i="7"/>
  <c r="E31" i="1" s="1"/>
  <c r="F53" i="7"/>
  <c r="F53" i="1" s="1"/>
  <c r="F57" i="7"/>
  <c r="D57" i="1" s="1"/>
  <c r="F20" i="7"/>
  <c r="C20" i="1" s="1"/>
  <c r="F32" i="7"/>
  <c r="H32" i="1" s="1"/>
  <c r="F25" i="7"/>
  <c r="D25" i="1" s="1"/>
  <c r="F22" i="7"/>
  <c r="F22" i="1" s="1"/>
  <c r="I8" i="5"/>
  <c r="B8" i="1" s="1"/>
  <c r="F8" i="7"/>
  <c r="F24"/>
  <c r="H24" i="1" s="1"/>
  <c r="F74" i="7"/>
  <c r="I74" i="1" s="1"/>
  <c r="F54" i="7"/>
  <c r="A54" i="1" s="1"/>
  <c r="F26" i="7"/>
  <c r="I26" i="1" s="1"/>
  <c r="F66" i="7"/>
  <c r="I66" i="1" s="1"/>
  <c r="F64" i="7"/>
  <c r="E64" i="1" s="1"/>
  <c r="F36" i="7"/>
  <c r="F36" i="1" s="1"/>
  <c r="F67" i="7"/>
  <c r="C67" i="1" s="1"/>
  <c r="F60" i="7"/>
  <c r="A60" i="1" s="1"/>
  <c r="I56" i="5"/>
  <c r="B56" i="1" s="1"/>
  <c r="F56" i="7"/>
  <c r="F71"/>
  <c r="F71" i="1" s="1"/>
  <c r="F43" i="7"/>
  <c r="C43" i="1" s="1"/>
  <c r="F15" i="7"/>
  <c r="H15" i="1" s="1"/>
  <c r="F11" i="7"/>
  <c r="A11" i="1" s="1"/>
  <c r="F30" i="7"/>
  <c r="D30" i="1" s="1"/>
  <c r="F59" i="7"/>
  <c r="F59" i="1" s="1"/>
  <c r="F70" i="7"/>
  <c r="A70" i="1" s="1"/>
  <c r="F69" i="7"/>
  <c r="F69" i="1" s="1"/>
  <c r="F47" i="7"/>
  <c r="C47" i="1" s="1"/>
  <c r="F41" i="7"/>
  <c r="A41" i="1" s="1"/>
  <c r="F68" i="7"/>
  <c r="C68" i="1" s="1"/>
  <c r="F44" i="7"/>
  <c r="A44" i="1" s="1"/>
  <c r="F51" i="7"/>
  <c r="H51" i="1" s="1"/>
  <c r="F63" i="7"/>
  <c r="C63" i="1" s="1"/>
  <c r="F62" i="7"/>
  <c r="A62" i="1" s="1"/>
  <c r="F48" i="7"/>
  <c r="H48" i="1" s="1"/>
  <c r="C14"/>
  <c r="I23"/>
  <c r="I72"/>
  <c r="A72"/>
  <c r="C72"/>
  <c r="F72"/>
  <c r="D72"/>
  <c r="H72"/>
  <c r="E72"/>
  <c r="F7"/>
  <c r="E7"/>
  <c r="H7"/>
  <c r="A7"/>
  <c r="D7"/>
  <c r="C7"/>
  <c r="B14"/>
  <c r="I17" i="5"/>
  <c r="B17" i="1" s="1"/>
  <c r="I32" i="2"/>
  <c r="B32" i="1" s="1"/>
  <c r="I51" i="2"/>
  <c r="B51" i="1" s="1"/>
  <c r="I63" i="2"/>
  <c r="B63" i="1" s="1"/>
  <c r="I47" i="2"/>
  <c r="B47" i="1" s="1"/>
  <c r="I42" i="2"/>
  <c r="B42" i="1" s="1"/>
  <c r="I60" i="2"/>
  <c r="B60" i="1" s="1"/>
  <c r="I7" i="2"/>
  <c r="B7" i="1" s="1"/>
  <c r="I27" i="2"/>
  <c r="B27" i="1" s="1"/>
  <c r="I45" i="2"/>
  <c r="B45" i="1" s="1"/>
  <c r="I50" i="2"/>
  <c r="B50" i="1" s="1"/>
  <c r="I55" i="2"/>
  <c r="B55" i="1" s="1"/>
  <c r="I41" i="2"/>
  <c r="B41" i="1" s="1"/>
  <c r="I34" i="2"/>
  <c r="B34" i="1" s="1"/>
  <c r="B35" s="1"/>
  <c r="I9" i="2"/>
  <c r="B9" i="1" s="1"/>
  <c r="I19" i="2"/>
  <c r="B19" i="1" s="1"/>
  <c r="I40" i="2"/>
  <c r="B40" i="1" s="1"/>
  <c r="I44" i="2"/>
  <c r="B44" i="1" s="1"/>
  <c r="I49" i="2"/>
  <c r="B49" i="1" s="1"/>
  <c r="I72" i="2"/>
  <c r="B72" i="1" s="1"/>
  <c r="I71" i="2"/>
  <c r="B71" i="1" s="1"/>
  <c r="I43" i="2"/>
  <c r="B43" i="1" s="1"/>
  <c r="I48" i="2"/>
  <c r="B48" i="1" s="1"/>
  <c r="I25" i="2"/>
  <c r="B25" i="1" s="1"/>
  <c r="I39" i="2"/>
  <c r="B39" i="1" s="1"/>
  <c r="I74" i="2"/>
  <c r="B74" i="1" s="1"/>
  <c r="I15" i="2"/>
  <c r="B15" i="1" s="1"/>
  <c r="I11" i="2"/>
  <c r="B11" i="1" s="1"/>
  <c r="I23" i="2"/>
  <c r="B23" i="1" s="1"/>
  <c r="I66" i="2"/>
  <c r="B66" i="1" s="1"/>
  <c r="I64" i="2"/>
  <c r="B64" i="1" s="1"/>
  <c r="I36" i="2"/>
  <c r="B36" i="1" s="1"/>
  <c r="I61" i="2"/>
  <c r="B61" i="1" s="1"/>
  <c r="I24" i="2"/>
  <c r="B24" i="1" s="1"/>
  <c r="I52" i="2"/>
  <c r="I62"/>
  <c r="B62" i="1" s="1"/>
  <c r="I68" i="2"/>
  <c r="B68" i="1" s="1"/>
  <c r="I30" i="2"/>
  <c r="B30" i="1" s="1"/>
  <c r="I22" i="2"/>
  <c r="B22" i="1" s="1"/>
  <c r="I16" i="2"/>
  <c r="B16" i="1" s="1"/>
  <c r="I13" i="2"/>
  <c r="B13" i="1" s="1"/>
  <c r="I20" i="2"/>
  <c r="B20" i="1" s="1"/>
  <c r="I31" i="2"/>
  <c r="B31" i="1" s="1"/>
  <c r="I59" i="2"/>
  <c r="B59" i="1" s="1"/>
  <c r="I57" i="2"/>
  <c r="B57" i="1" s="1"/>
  <c r="I69" i="2"/>
  <c r="B69" i="1" s="1"/>
  <c r="I67" i="2"/>
  <c r="B67" i="1" s="1"/>
  <c r="I53" i="2"/>
  <c r="B53" i="1" s="1"/>
  <c r="I70" i="2"/>
  <c r="B70" i="1" s="1"/>
  <c r="I26" i="2"/>
  <c r="B26" i="1" s="1"/>
  <c r="I46" i="2"/>
  <c r="B46" i="1" s="1"/>
  <c r="I54" i="2"/>
  <c r="B54" i="1" s="1"/>
  <c r="I21" i="2"/>
  <c r="B21" i="1" s="1"/>
  <c r="A14" l="1"/>
  <c r="H14"/>
  <c r="F14"/>
  <c r="I14"/>
  <c r="D14"/>
  <c r="C19"/>
  <c r="A19"/>
  <c r="A74"/>
  <c r="A15"/>
  <c r="I47"/>
  <c r="C49"/>
  <c r="A63"/>
  <c r="E49"/>
  <c r="D19"/>
  <c r="I49"/>
  <c r="F19"/>
  <c r="E15"/>
  <c r="E17"/>
  <c r="H16"/>
  <c r="A49"/>
  <c r="I39"/>
  <c r="E19"/>
  <c r="A16"/>
  <c r="D49"/>
  <c r="H39"/>
  <c r="I19"/>
  <c r="D52"/>
  <c r="D16"/>
  <c r="D10"/>
  <c r="C10"/>
  <c r="E10"/>
  <c r="F10"/>
  <c r="H10"/>
  <c r="I10"/>
  <c r="F16"/>
  <c r="I16"/>
  <c r="F49"/>
  <c r="C52"/>
  <c r="A17"/>
  <c r="C16"/>
  <c r="E9"/>
  <c r="D27"/>
  <c r="A39"/>
  <c r="E23"/>
  <c r="E39"/>
  <c r="A23"/>
  <c r="I27"/>
  <c r="E55"/>
  <c r="F23"/>
  <c r="H27"/>
  <c r="C27"/>
  <c r="E26"/>
  <c r="C23"/>
  <c r="D9"/>
  <c r="H61"/>
  <c r="H23"/>
  <c r="E27"/>
  <c r="F27"/>
  <c r="A9"/>
  <c r="A46"/>
  <c r="D55"/>
  <c r="I55"/>
  <c r="C9"/>
  <c r="C39"/>
  <c r="F9"/>
  <c r="F39"/>
  <c r="I9"/>
  <c r="H55"/>
  <c r="D26"/>
  <c r="E61"/>
  <c r="F47"/>
  <c r="F55"/>
  <c r="C55"/>
  <c r="D63"/>
  <c r="F44"/>
  <c r="E44"/>
  <c r="I48"/>
  <c r="E50"/>
  <c r="C50"/>
  <c r="I71"/>
  <c r="D48"/>
  <c r="F17"/>
  <c r="A53"/>
  <c r="H71"/>
  <c r="A34"/>
  <c r="E53"/>
  <c r="D70"/>
  <c r="C45"/>
  <c r="I50"/>
  <c r="C17"/>
  <c r="H34"/>
  <c r="H53"/>
  <c r="D13"/>
  <c r="I64"/>
  <c r="I17"/>
  <c r="E34"/>
  <c r="C74"/>
  <c r="C42"/>
  <c r="F13"/>
  <c r="E67"/>
  <c r="H17"/>
  <c r="C34"/>
  <c r="I34"/>
  <c r="I53"/>
  <c r="F50"/>
  <c r="D34"/>
  <c r="D53"/>
  <c r="D50"/>
  <c r="A67"/>
  <c r="H47"/>
  <c r="D15"/>
  <c r="H74"/>
  <c r="H42"/>
  <c r="D42"/>
  <c r="I42"/>
  <c r="D46"/>
  <c r="E48"/>
  <c r="H63"/>
  <c r="H52"/>
  <c r="I13"/>
  <c r="F68"/>
  <c r="F15"/>
  <c r="F42"/>
  <c r="C13"/>
  <c r="F74"/>
  <c r="D36"/>
  <c r="E42"/>
  <c r="F52"/>
  <c r="I52"/>
  <c r="E13"/>
  <c r="D67"/>
  <c r="D69"/>
  <c r="D51"/>
  <c r="E52"/>
  <c r="A13"/>
  <c r="E47"/>
  <c r="I67"/>
  <c r="C15"/>
  <c r="D74"/>
  <c r="E63"/>
  <c r="E68"/>
  <c r="D47"/>
  <c r="H43"/>
  <c r="H26"/>
  <c r="C46"/>
  <c r="A48"/>
  <c r="I68"/>
  <c r="A26"/>
  <c r="H68"/>
  <c r="C26"/>
  <c r="C53"/>
  <c r="H50"/>
  <c r="I46"/>
  <c r="A61"/>
  <c r="I61"/>
  <c r="F48"/>
  <c r="A68"/>
  <c r="D68"/>
  <c r="C70"/>
  <c r="A64"/>
  <c r="C61"/>
  <c r="F46"/>
  <c r="D61"/>
  <c r="C48"/>
  <c r="F26"/>
  <c r="H46"/>
  <c r="H30"/>
  <c r="H22"/>
  <c r="C21"/>
  <c r="C30"/>
  <c r="I30"/>
  <c r="D22"/>
  <c r="E45"/>
  <c r="C41"/>
  <c r="C60"/>
  <c r="E62"/>
  <c r="C11"/>
  <c r="H40"/>
  <c r="I41"/>
  <c r="E60"/>
  <c r="H62"/>
  <c r="D11"/>
  <c r="D40"/>
  <c r="H31"/>
  <c r="H21"/>
  <c r="A40"/>
  <c r="F45"/>
  <c r="I45"/>
  <c r="F41"/>
  <c r="F60"/>
  <c r="F21"/>
  <c r="I21"/>
  <c r="I62"/>
  <c r="F11"/>
  <c r="C40"/>
  <c r="D45"/>
  <c r="H41"/>
  <c r="D41"/>
  <c r="H60"/>
  <c r="E21"/>
  <c r="A25"/>
  <c r="C62"/>
  <c r="H11"/>
  <c r="F40"/>
  <c r="E40"/>
  <c r="H45"/>
  <c r="D31"/>
  <c r="E41"/>
  <c r="D60"/>
  <c r="I60"/>
  <c r="A21"/>
  <c r="C25"/>
  <c r="F62"/>
  <c r="D62"/>
  <c r="E11"/>
  <c r="I11"/>
  <c r="E54"/>
  <c r="A31"/>
  <c r="I59"/>
  <c r="I31"/>
  <c r="F51"/>
  <c r="I43"/>
  <c r="C31"/>
  <c r="I69"/>
  <c r="I36"/>
  <c r="A66"/>
  <c r="A51"/>
  <c r="D43"/>
  <c r="F31"/>
  <c r="E69"/>
  <c r="H36"/>
  <c r="F20"/>
  <c r="A43"/>
  <c r="A69"/>
  <c r="C54"/>
  <c r="H54"/>
  <c r="F54"/>
  <c r="H57"/>
  <c r="D54"/>
  <c r="I54"/>
  <c r="E57"/>
  <c r="I57"/>
  <c r="A57"/>
  <c r="C57"/>
  <c r="F57"/>
  <c r="A20"/>
  <c r="A32"/>
  <c r="E20"/>
  <c r="E24"/>
  <c r="C24"/>
  <c r="F30"/>
  <c r="E22"/>
  <c r="H20"/>
  <c r="F24"/>
  <c r="I20"/>
  <c r="D20"/>
  <c r="A24"/>
  <c r="I22"/>
  <c r="I32"/>
  <c r="E30"/>
  <c r="A22"/>
  <c r="H25"/>
  <c r="F32"/>
  <c r="A30"/>
  <c r="C22"/>
  <c r="F25"/>
  <c r="D32"/>
  <c r="E32"/>
  <c r="I25"/>
  <c r="C32"/>
  <c r="E25"/>
  <c r="D56"/>
  <c r="C56"/>
  <c r="I56"/>
  <c r="E56"/>
  <c r="A56"/>
  <c r="H56"/>
  <c r="F56"/>
  <c r="E8"/>
  <c r="C8"/>
  <c r="A8"/>
  <c r="D8"/>
  <c r="F8"/>
  <c r="H8"/>
  <c r="I8"/>
  <c r="C66"/>
  <c r="F66"/>
  <c r="E71"/>
  <c r="F70"/>
  <c r="I70"/>
  <c r="E59"/>
  <c r="D64"/>
  <c r="H69"/>
  <c r="F43"/>
  <c r="H59"/>
  <c r="D59"/>
  <c r="D24"/>
  <c r="A36"/>
  <c r="D66"/>
  <c r="C51"/>
  <c r="I51"/>
  <c r="A59"/>
  <c r="C64"/>
  <c r="E74"/>
  <c r="C44"/>
  <c r="D44"/>
  <c r="I24"/>
  <c r="C69"/>
  <c r="E36"/>
  <c r="H66"/>
  <c r="C71"/>
  <c r="F63"/>
  <c r="I63"/>
  <c r="E51"/>
  <c r="A47"/>
  <c r="H70"/>
  <c r="C59"/>
  <c r="H67"/>
  <c r="F64"/>
  <c r="H64"/>
  <c r="I15"/>
  <c r="E43"/>
  <c r="I44"/>
  <c r="D71"/>
  <c r="H44"/>
  <c r="C36"/>
  <c r="A71"/>
  <c r="E70"/>
  <c r="E66"/>
  <c r="F67"/>
  <c r="I78" l="1"/>
</calcChain>
</file>

<file path=xl/sharedStrings.xml><?xml version="1.0" encoding="utf-8"?>
<sst xmlns="http://schemas.openxmlformats.org/spreadsheetml/2006/main" count="617" uniqueCount="283">
  <si>
    <t>10uF</t>
  </si>
  <si>
    <t>1uF</t>
  </si>
  <si>
    <t>100nF</t>
  </si>
  <si>
    <t>22pF</t>
  </si>
  <si>
    <t>1N4148</t>
  </si>
  <si>
    <t>1N4004</t>
  </si>
  <si>
    <t>732-5397-ND</t>
  </si>
  <si>
    <t>LINK</t>
  </si>
  <si>
    <t>NDT3055L</t>
  </si>
  <si>
    <t>33k</t>
  </si>
  <si>
    <t>2K</t>
  </si>
  <si>
    <t>100K</t>
  </si>
  <si>
    <t>10K</t>
  </si>
  <si>
    <t>1K</t>
  </si>
  <si>
    <t>LTC6101</t>
  </si>
  <si>
    <t>LM7321</t>
  </si>
  <si>
    <t>PCSA1-S12-S12-S</t>
  </si>
  <si>
    <t>102-3950-ND</t>
  </si>
  <si>
    <t>78M08</t>
  </si>
  <si>
    <t>ITS4141N</t>
  </si>
  <si>
    <t>78M05</t>
  </si>
  <si>
    <t>8 MHZ</t>
  </si>
  <si>
    <t>LED</t>
  </si>
  <si>
    <t>BLC2425M9LS250 PA CONTROLLER - G4WIM</t>
  </si>
  <si>
    <t>CUST REF</t>
  </si>
  <si>
    <t>DigiKey</t>
  </si>
  <si>
    <t>Farnell</t>
  </si>
  <si>
    <t>USED</t>
  </si>
  <si>
    <t>ORDER</t>
  </si>
  <si>
    <t>EACH</t>
  </si>
  <si>
    <t>EXT</t>
  </si>
  <si>
    <t>8 PIN</t>
  </si>
  <si>
    <t>6 PIN</t>
  </si>
  <si>
    <t>4 PIN</t>
  </si>
  <si>
    <t>14 PIN</t>
  </si>
  <si>
    <t>HEADER</t>
  </si>
  <si>
    <t>HOUSING</t>
  </si>
  <si>
    <t>CONTACTS</t>
  </si>
  <si>
    <t>NANO VER 3.X</t>
  </si>
  <si>
    <t>MATING</t>
  </si>
  <si>
    <t>WM4204-ND</t>
  </si>
  <si>
    <t>WM4202-ND</t>
  </si>
  <si>
    <t>WM2002-ND</t>
  </si>
  <si>
    <t>WM2004-ND</t>
  </si>
  <si>
    <t>WM2006-ND</t>
  </si>
  <si>
    <t>WM4206-ND</t>
  </si>
  <si>
    <t>WM2312-ND</t>
  </si>
  <si>
    <t>SOT223-4</t>
  </si>
  <si>
    <t>0.1" 2 POS</t>
  </si>
  <si>
    <t>1/4 WT</t>
  </si>
  <si>
    <t>PV37X</t>
  </si>
  <si>
    <t>PV37W</t>
  </si>
  <si>
    <t xml:space="preserve">  1/2 WT</t>
  </si>
  <si>
    <t>28-DIP</t>
  </si>
  <si>
    <t>TSOT-23-5</t>
  </si>
  <si>
    <t>D-PAK</t>
  </si>
  <si>
    <t>1 X 15</t>
  </si>
  <si>
    <t>2  X 7</t>
  </si>
  <si>
    <t>LTC6101CCS5#TRPBFCT-ND</t>
  </si>
  <si>
    <t>8 SCREW TERM</t>
  </si>
  <si>
    <t>6 SCREW TERM</t>
  </si>
  <si>
    <t>4 SCREW TERM</t>
  </si>
  <si>
    <t>ED10563-ND</t>
  </si>
  <si>
    <t>ALTERNATIVE CONNECTORS</t>
  </si>
  <si>
    <t>732-5445-ND</t>
  </si>
  <si>
    <t>ED10565-ND</t>
  </si>
  <si>
    <t>ED10566-ND</t>
  </si>
  <si>
    <t>490-2993-ND</t>
  </si>
  <si>
    <t>AE10775-ND</t>
  </si>
  <si>
    <t>HEAT SINK</t>
  </si>
  <si>
    <t>S7013-ND</t>
  </si>
  <si>
    <t>SOT23-4</t>
  </si>
  <si>
    <t>DO NOT CHANGE THIS SHEET</t>
  </si>
  <si>
    <t>MULTIPLE</t>
  </si>
  <si>
    <t>==&gt;</t>
  </si>
  <si>
    <t>USE ALTERNATE Y/N ==&gt;</t>
  </si>
  <si>
    <t>LCD AT MAST</t>
  </si>
  <si>
    <t>OPTION</t>
  </si>
  <si>
    <t xml:space="preserve">   U1 SOCKET</t>
  </si>
  <si>
    <t xml:space="preserve">  U8 SOCKET</t>
  </si>
  <si>
    <t>nRF905</t>
  </si>
  <si>
    <t>eBay</t>
  </si>
  <si>
    <t xml:space="preserve">   NANO SOCKET</t>
  </si>
  <si>
    <t>N</t>
  </si>
  <si>
    <t>TYPE=&gt;</t>
  </si>
  <si>
    <t>HOW MANY=&gt;</t>
  </si>
  <si>
    <t>BOARD TYPE SELECTION</t>
  </si>
  <si>
    <t>732-9353-1-ND</t>
  </si>
  <si>
    <t>732-9379-1-ND</t>
  </si>
  <si>
    <t>478-3192-ND</t>
  </si>
  <si>
    <t>BC5146-ND</t>
  </si>
  <si>
    <t>1N4148FSCT-ND</t>
  </si>
  <si>
    <t>1N4004-TPMSCT-ND</t>
  </si>
  <si>
    <t>S1012EC-40-ND</t>
  </si>
  <si>
    <t>40 pin breakaway</t>
  </si>
  <si>
    <t>NDT3055LCT-ND</t>
  </si>
  <si>
    <t>490-2970-ND</t>
  </si>
  <si>
    <t>S4.7KCACT-ND</t>
  </si>
  <si>
    <t>S100KCACT-ND</t>
  </si>
  <si>
    <t>S2KCACT-ND</t>
  </si>
  <si>
    <t>RNMF14FAD33K0CT-ND</t>
  </si>
  <si>
    <t>S10KCACT-ND</t>
  </si>
  <si>
    <t>S430CACT-ND</t>
  </si>
  <si>
    <t>S1.1KCACT-ND</t>
  </si>
  <si>
    <t>S75CACT-ND</t>
  </si>
  <si>
    <t>S5.1KCACT-ND</t>
  </si>
  <si>
    <t>S1KCACT-ND</t>
  </si>
  <si>
    <t>S910CACT-ND</t>
  </si>
  <si>
    <t>S1.5KCACT-ND</t>
  </si>
  <si>
    <t>S470CACT-ND</t>
  </si>
  <si>
    <t>CF12JT470RCT-ND</t>
  </si>
  <si>
    <t>ATMEGA328-PU-ND</t>
  </si>
  <si>
    <t>ATMEGA328</t>
  </si>
  <si>
    <t>ED3050-5-ND</t>
  </si>
  <si>
    <t>NONE</t>
  </si>
  <si>
    <t>LM7321MF/NOPBCT-ND</t>
  </si>
  <si>
    <t>MC78M08CDTRKGOSCT-ND</t>
  </si>
  <si>
    <t>ITS4141NHUMA1CT-ND</t>
  </si>
  <si>
    <t>MC78M05CDTRKGOSCT-ND</t>
  </si>
  <si>
    <t>SAM1212-07-ND</t>
  </si>
  <si>
    <t>535-9062-ND</t>
  </si>
  <si>
    <t>BZX79C4V7-ND</t>
  </si>
  <si>
    <t>SHACK</t>
  </si>
  <si>
    <t>LDMOS</t>
  </si>
  <si>
    <t>PJ</t>
  </si>
  <si>
    <t>LD</t>
  </si>
  <si>
    <t>SK C1-C2</t>
  </si>
  <si>
    <t>SK C16-C17</t>
  </si>
  <si>
    <t>SK D2</t>
  </si>
  <si>
    <t>SK D3</t>
  </si>
  <si>
    <t>SK J1</t>
  </si>
  <si>
    <t>SK j1</t>
  </si>
  <si>
    <t>SK J2</t>
  </si>
  <si>
    <t>SK j2</t>
  </si>
  <si>
    <t>SK J3</t>
  </si>
  <si>
    <t>SK j3</t>
  </si>
  <si>
    <t>SK</t>
  </si>
  <si>
    <t>SK J4</t>
  </si>
  <si>
    <t>SK j4</t>
  </si>
  <si>
    <t>SK LK1-LK2</t>
  </si>
  <si>
    <t>SK Q1-Q2</t>
  </si>
  <si>
    <t>SK R9</t>
  </si>
  <si>
    <t>SK R10</t>
  </si>
  <si>
    <t>SK R11</t>
  </si>
  <si>
    <t>SK R12-R13</t>
  </si>
  <si>
    <t>SK R14</t>
  </si>
  <si>
    <t>SK R15</t>
  </si>
  <si>
    <t>SK R16</t>
  </si>
  <si>
    <t>SK R18</t>
  </si>
  <si>
    <t>SK R19</t>
  </si>
  <si>
    <t>SK R20</t>
  </si>
  <si>
    <t>SK R37-R42</t>
  </si>
  <si>
    <t>SK R30</t>
  </si>
  <si>
    <t>SK R31-R36</t>
  </si>
  <si>
    <t>SK R43</t>
  </si>
  <si>
    <t>SK U1</t>
  </si>
  <si>
    <t>SK U2</t>
  </si>
  <si>
    <t>SK U3</t>
  </si>
  <si>
    <t>SK U4</t>
  </si>
  <si>
    <t>SK U5</t>
  </si>
  <si>
    <t>SK U6</t>
  </si>
  <si>
    <t>SK U7</t>
  </si>
  <si>
    <t>SK U8</t>
  </si>
  <si>
    <t>SK X1</t>
  </si>
  <si>
    <t>LD C1-C3</t>
  </si>
  <si>
    <t>LD C4-C5</t>
  </si>
  <si>
    <t>LD C16-C17</t>
  </si>
  <si>
    <t>LD D1</t>
  </si>
  <si>
    <t>LD D2</t>
  </si>
  <si>
    <t>LD D3</t>
  </si>
  <si>
    <t>LD D4</t>
  </si>
  <si>
    <t>LD D5-D6</t>
  </si>
  <si>
    <t>LD J1</t>
  </si>
  <si>
    <t>LD j1</t>
  </si>
  <si>
    <t>LD J2</t>
  </si>
  <si>
    <t>LD j2</t>
  </si>
  <si>
    <t>LD J3</t>
  </si>
  <si>
    <t>LD j3</t>
  </si>
  <si>
    <t xml:space="preserve">LD </t>
  </si>
  <si>
    <t>LD J4</t>
  </si>
  <si>
    <t>LD LK1,LK2</t>
  </si>
  <si>
    <t>LD Q1-Q2</t>
  </si>
  <si>
    <t>LD R1-R3,R29</t>
  </si>
  <si>
    <t>LD R5-R8,R24</t>
  </si>
  <si>
    <t>LD R9</t>
  </si>
  <si>
    <t>LD R10</t>
  </si>
  <si>
    <t>LD R11</t>
  </si>
  <si>
    <t>LD R12-R13</t>
  </si>
  <si>
    <t>LD R14</t>
  </si>
  <si>
    <t>LD R15</t>
  </si>
  <si>
    <t>LD R16</t>
  </si>
  <si>
    <t>LD R17-R18</t>
  </si>
  <si>
    <t>LD R19</t>
  </si>
  <si>
    <t>LD R20</t>
  </si>
  <si>
    <t>LD R28</t>
  </si>
  <si>
    <t>LD R30</t>
  </si>
  <si>
    <t>LD R31-R36</t>
  </si>
  <si>
    <t>LD R43</t>
  </si>
  <si>
    <t>LD U1</t>
  </si>
  <si>
    <t>LD U2</t>
  </si>
  <si>
    <t>LD U3</t>
  </si>
  <si>
    <t>LD U4</t>
  </si>
  <si>
    <t>LD U5</t>
  </si>
  <si>
    <t>LD U6</t>
  </si>
  <si>
    <t>LD U7</t>
  </si>
  <si>
    <t>LD U8</t>
  </si>
  <si>
    <t>LD X1</t>
  </si>
  <si>
    <t>PJ C1-C3</t>
  </si>
  <si>
    <t>PJ C4-C5</t>
  </si>
  <si>
    <t>PJ C16-C17</t>
  </si>
  <si>
    <t>PJ D2</t>
  </si>
  <si>
    <t>PJ D3</t>
  </si>
  <si>
    <t>PJ D4</t>
  </si>
  <si>
    <t>PJ D5-D6</t>
  </si>
  <si>
    <t>PJ J1</t>
  </si>
  <si>
    <t>PJ j1</t>
  </si>
  <si>
    <t>PJ J2</t>
  </si>
  <si>
    <t>PJ j2</t>
  </si>
  <si>
    <t>PJ J3</t>
  </si>
  <si>
    <t>PJ j3</t>
  </si>
  <si>
    <t xml:space="preserve">PJ </t>
  </si>
  <si>
    <t>PJ J4</t>
  </si>
  <si>
    <t>PJ LK1-LK2</t>
  </si>
  <si>
    <t>PJ Q1-Q2</t>
  </si>
  <si>
    <t>PJ R1-R3,R29</t>
  </si>
  <si>
    <t>PJ R5-R7,R24</t>
  </si>
  <si>
    <t>PJ R9</t>
  </si>
  <si>
    <t>PJ R10</t>
  </si>
  <si>
    <t>PJ R11</t>
  </si>
  <si>
    <t>PJ R12-R13</t>
  </si>
  <si>
    <t>PJ R14</t>
  </si>
  <si>
    <t>PJ R15</t>
  </si>
  <si>
    <t>PJ R16</t>
  </si>
  <si>
    <t>PJ R18</t>
  </si>
  <si>
    <t>PJ R19</t>
  </si>
  <si>
    <t>PJ R20</t>
  </si>
  <si>
    <t>PJ R21-R22,R25 R37-R42</t>
  </si>
  <si>
    <t>PJ R28</t>
  </si>
  <si>
    <t>PJ R30</t>
  </si>
  <si>
    <t>PJ R31-R36</t>
  </si>
  <si>
    <t>PJ R43</t>
  </si>
  <si>
    <t>PJ U1</t>
  </si>
  <si>
    <t>PJ U2</t>
  </si>
  <si>
    <t>PJ U3</t>
  </si>
  <si>
    <t>PJ U4</t>
  </si>
  <si>
    <t>PJ U5</t>
  </si>
  <si>
    <t>PJ U6</t>
  </si>
  <si>
    <t>PJ U7</t>
  </si>
  <si>
    <t>PJ U8</t>
  </si>
  <si>
    <t>PJ X1</t>
  </si>
  <si>
    <t>LD R21-R22,R25,R37-R42</t>
  </si>
  <si>
    <t>PJ C8-C15, C18-C19</t>
  </si>
  <si>
    <t>SK R28</t>
  </si>
  <si>
    <t>CF12JT47R0CT-ND</t>
  </si>
  <si>
    <t>SHACK DSP</t>
  </si>
  <si>
    <t>SK D1</t>
  </si>
  <si>
    <t>BZX79C4V7</t>
  </si>
  <si>
    <t>SK C8-C12,C18-C19</t>
  </si>
  <si>
    <t>SK R8</t>
  </si>
  <si>
    <t>SK R29</t>
  </si>
  <si>
    <t>PJ D1</t>
  </si>
  <si>
    <t>LCD Y/N ==&gt;</t>
  </si>
  <si>
    <t>MAST optional</t>
  </si>
  <si>
    <t>LCD  needed by PA board</t>
  </si>
  <si>
    <t>Y</t>
  </si>
  <si>
    <t>Master List</t>
  </si>
  <si>
    <t>14 PIN IDC</t>
  </si>
  <si>
    <t>--</t>
  </si>
  <si>
    <t>xxxx</t>
  </si>
  <si>
    <t>RED</t>
  </si>
  <si>
    <t>GRN</t>
  </si>
  <si>
    <t>732-5016-ND</t>
  </si>
  <si>
    <t>732-5020-ND</t>
  </si>
  <si>
    <t>ENTER</t>
  </si>
  <si>
    <t>CALC</t>
  </si>
  <si>
    <t>BC1162CT-ND</t>
  </si>
  <si>
    <t>LD C6-C14, C18-C19</t>
  </si>
  <si>
    <t>LD C15</t>
  </si>
  <si>
    <t>PJ C15</t>
  </si>
  <si>
    <t>TO-92</t>
  </si>
  <si>
    <t>2N7000</t>
  </si>
  <si>
    <t>2N7000FS-ND</t>
  </si>
  <si>
    <t>PJ Q3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</si>
</sst>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3" fillId="0" borderId="0" xfId="0" quotePrefix="1" applyFont="1" applyAlignment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/>
    <xf numFmtId="0" fontId="10" fillId="0" borderId="0" xfId="0" applyFont="1"/>
    <xf numFmtId="164" fontId="0" fillId="0" borderId="0" xfId="0" applyNumberFormat="1"/>
    <xf numFmtId="164" fontId="0" fillId="0" borderId="0" xfId="0" applyNumberFormat="1" applyFill="1"/>
    <xf numFmtId="0" fontId="9" fillId="0" borderId="0" xfId="0" applyNumberFormat="1" applyFont="1" applyAlignment="1">
      <alignment horizontal="center"/>
    </xf>
    <xf numFmtId="0" fontId="0" fillId="0" borderId="0" xfId="0" applyNumberFormat="1"/>
    <xf numFmtId="0" fontId="4" fillId="0" borderId="0" xfId="0" applyNumberFormat="1" applyFont="1"/>
    <xf numFmtId="0" fontId="3" fillId="0" borderId="0" xfId="0" applyNumberFormat="1" applyFont="1" applyAlignment="1">
      <alignment horizontal="right"/>
    </xf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2" fillId="0" borderId="0" xfId="0" applyNumberFormat="1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right" indent="2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>
      <pane ySplit="6" topLeftCell="A7" activePane="bottomLeft" state="frozen"/>
      <selection pane="bottomLeft"/>
    </sheetView>
  </sheetViews>
  <sheetFormatPr defaultRowHeight="15"/>
  <cols>
    <col min="1" max="1" width="9.42578125" style="44" customWidth="1"/>
    <col min="2" max="2" width="31.5703125" customWidth="1"/>
    <col min="3" max="3" width="15.85546875" style="6" customWidth="1"/>
    <col min="4" max="4" width="24.5703125" customWidth="1"/>
    <col min="5" max="5" width="8" customWidth="1"/>
    <col min="6" max="6" width="5.42578125" style="16" customWidth="1"/>
    <col min="7" max="7" width="7.140625" customWidth="1"/>
    <col min="8" max="9" width="6.42578125" style="29" customWidth="1"/>
    <col min="10" max="10" width="6.42578125" customWidth="1"/>
    <col min="12" max="12" width="12" customWidth="1"/>
  </cols>
  <sheetData>
    <row r="1" spans="1:11" s="22" customFormat="1" ht="15.75">
      <c r="A1" s="44"/>
      <c r="C1" s="47" t="s">
        <v>86</v>
      </c>
      <c r="D1" s="47"/>
      <c r="E1" s="23" t="s">
        <v>84</v>
      </c>
      <c r="F1" s="49" t="s">
        <v>254</v>
      </c>
      <c r="G1" s="49"/>
      <c r="H1" s="31" t="s">
        <v>125</v>
      </c>
      <c r="I1" s="24" t="s">
        <v>124</v>
      </c>
    </row>
    <row r="2" spans="1:11" s="22" customFormat="1" ht="15.75">
      <c r="A2" s="45" t="s">
        <v>23</v>
      </c>
      <c r="C2" s="25"/>
      <c r="D2" s="48" t="s">
        <v>85</v>
      </c>
      <c r="E2" s="48"/>
      <c r="G2" s="36">
        <v>1</v>
      </c>
      <c r="H2" s="37">
        <v>1</v>
      </c>
      <c r="I2" s="36">
        <v>1</v>
      </c>
    </row>
    <row r="3" spans="1:11" s="22" customFormat="1" ht="15.75">
      <c r="A3" s="45"/>
      <c r="B3" s="27" t="s">
        <v>263</v>
      </c>
      <c r="C3" s="38" t="s">
        <v>262</v>
      </c>
      <c r="D3" s="26" t="s">
        <v>261</v>
      </c>
      <c r="E3" s="27" t="s">
        <v>264</v>
      </c>
      <c r="G3" s="36"/>
      <c r="H3" s="37"/>
      <c r="I3" s="36"/>
    </row>
    <row r="4" spans="1:11" s="22" customFormat="1" ht="15.75">
      <c r="A4" s="45"/>
      <c r="B4" s="27" t="s">
        <v>63</v>
      </c>
      <c r="C4" s="28"/>
      <c r="D4" s="26" t="s">
        <v>75</v>
      </c>
      <c r="E4" s="27" t="s">
        <v>83</v>
      </c>
      <c r="G4" s="36"/>
      <c r="H4" s="37"/>
      <c r="I4" s="36"/>
    </row>
    <row r="5" spans="1:11" ht="15.75">
      <c r="B5" s="1"/>
      <c r="D5" s="1"/>
      <c r="E5" s="1"/>
      <c r="F5" s="19"/>
      <c r="H5" s="32"/>
      <c r="I5" s="33"/>
      <c r="J5" s="11"/>
      <c r="K5" s="11"/>
    </row>
    <row r="6" spans="1:11" ht="15.75">
      <c r="B6" s="1" t="s">
        <v>24</v>
      </c>
      <c r="C6" s="7"/>
      <c r="D6" s="1" t="s">
        <v>25</v>
      </c>
      <c r="E6" s="1" t="s">
        <v>26</v>
      </c>
      <c r="F6" s="15" t="s">
        <v>27</v>
      </c>
      <c r="G6" s="2" t="s">
        <v>28</v>
      </c>
      <c r="H6" s="34" t="s">
        <v>29</v>
      </c>
      <c r="I6" s="34" t="s">
        <v>30</v>
      </c>
      <c r="J6" s="11"/>
      <c r="K6" s="11"/>
    </row>
    <row r="7" spans="1:11">
      <c r="A7" s="43" t="str">
        <f>IF(ML!$F7&gt;0,ML!A7,"")</f>
        <v>--</v>
      </c>
      <c r="B7" s="16" t="str">
        <f>SHACK!I7&amp;LDMOS!I7&amp;PJ!I7</f>
        <v xml:space="preserve">SK C1-C2 LD C1-C3 PJ C1-C3 </v>
      </c>
      <c r="C7" s="6" t="str">
        <f>IF(ML!$F7&gt;0,ML!C7,"")</f>
        <v>10uF</v>
      </c>
      <c r="D7" s="9" t="str">
        <f>IF(ML!$F7&gt;0,ML!D7,"")</f>
        <v>732-9353-1-ND</v>
      </c>
      <c r="E7" s="9">
        <f>IF(ML!$F7&gt;0,ML!E7,"")</f>
        <v>2495096</v>
      </c>
      <c r="F7" s="16">
        <f>IF(ML!F7,ML!F7,"")</f>
        <v>8</v>
      </c>
      <c r="G7">
        <v>5</v>
      </c>
      <c r="H7" s="29">
        <f>IF(ML!$F7&gt;0,ML!H7,"")</f>
        <v>0.1</v>
      </c>
      <c r="I7" s="29">
        <f>IF(ML!$F7&gt;0,ML!I7,"")</f>
        <v>0.5</v>
      </c>
    </row>
    <row r="8" spans="1:11">
      <c r="A8" s="43" t="str">
        <f>IF(ML!$F8&gt;0,ML!A8,"")</f>
        <v>--</v>
      </c>
      <c r="B8" s="16" t="str">
        <f>SHACK!I8&amp;LDMOS!I8&amp;PJ!I8</f>
        <v xml:space="preserve">LD C4-C5 </v>
      </c>
      <c r="C8" s="9" t="str">
        <f>IF(ML!$F8&gt;0,ML!C8,"")</f>
        <v>1uF</v>
      </c>
      <c r="D8" s="9" t="str">
        <f>IF(ML!$F8&gt;0,ML!D8,"")</f>
        <v>732-9379-1-ND</v>
      </c>
      <c r="E8" s="9">
        <f>IF(ML!$F8&gt;0,ML!E8,"")</f>
        <v>2495097</v>
      </c>
      <c r="F8" s="16">
        <f>IF(ML!F8,ML!F8,"")</f>
        <v>2</v>
      </c>
      <c r="G8" s="10">
        <v>2</v>
      </c>
      <c r="H8" s="29">
        <f>IF(ML!$F8&gt;0,ML!H8,"")</f>
        <v>0.24</v>
      </c>
      <c r="I8" s="29">
        <f>IF(ML!$F8&gt;0,ML!I8,"")</f>
        <v>0.48</v>
      </c>
    </row>
    <row r="9" spans="1:11">
      <c r="A9" s="43" t="str">
        <f>IF(ML!$F9&gt;0,ML!A9,"")</f>
        <v>--</v>
      </c>
      <c r="B9" s="16" t="str">
        <f>SHACK!I9&amp;LDMOS!I9&amp;PJ!I9</f>
        <v xml:space="preserve">SK C8-C12,C18-C19 LD C6-C14, C18-C19 PJ C8-C15, C18-C19 </v>
      </c>
      <c r="C9" s="9" t="str">
        <f>IF(ML!$F9&gt;0,ML!C9,"")</f>
        <v>100nF</v>
      </c>
      <c r="D9" s="9" t="str">
        <f>IF(ML!$F9&gt;0,ML!D9,"")</f>
        <v>478-3192-ND</v>
      </c>
      <c r="E9" s="9">
        <f>IF(ML!$F9&gt;0,ML!E9,"")</f>
        <v>1100533</v>
      </c>
      <c r="F9" s="16">
        <f>IF(ML!F9,ML!F9,"")</f>
        <v>26</v>
      </c>
      <c r="G9">
        <v>25</v>
      </c>
      <c r="H9" s="29">
        <f>IF(ML!$F9&gt;0,ML!H9,"")</f>
        <v>0.22</v>
      </c>
      <c r="I9" s="29">
        <f>IF(ML!$F9&gt;0,ML!I9,"")</f>
        <v>5.5</v>
      </c>
    </row>
    <row r="10" spans="1:11" s="22" customFormat="1">
      <c r="A10" s="43"/>
      <c r="B10" s="16" t="str">
        <f>SHACK!I10&amp;LDMOS!I10&amp;PJ!I10</f>
        <v xml:space="preserve">LD C15 PJ C15 </v>
      </c>
      <c r="C10" s="9" t="str">
        <f>IF(ML!$F10&gt;0,ML!C10,"")</f>
        <v>1uF</v>
      </c>
      <c r="D10" s="9" t="str">
        <f>IF(ML!$F10&gt;0,ML!D10,"")</f>
        <v>BC1162CT-ND</v>
      </c>
      <c r="E10" s="9">
        <f>IF(ML!$F10&gt;0,ML!E10,"")</f>
        <v>2860104</v>
      </c>
      <c r="F10" s="16">
        <f>IF(ML!F10,ML!F10,"")</f>
        <v>2</v>
      </c>
      <c r="H10" s="29">
        <f>IF(ML!$F10&gt;0,ML!H10,"")</f>
        <v>0.49</v>
      </c>
      <c r="I10" s="29">
        <f>IF(ML!$F10&gt;0,ML!I10,"")</f>
        <v>0</v>
      </c>
    </row>
    <row r="11" spans="1:11">
      <c r="A11" s="43" t="str">
        <f>IF(ML!$F11&gt;0,ML!A11,"")</f>
        <v>--</v>
      </c>
      <c r="B11" s="16" t="str">
        <f>SHACK!I11&amp;LDMOS!I11&amp;PJ!I11</f>
        <v xml:space="preserve">SK C16-C17 LD C16-C17 PJ C16-C17 </v>
      </c>
      <c r="C11" s="9" t="str">
        <f>IF(ML!$F11&gt;0,ML!C11,"")</f>
        <v>22pF</v>
      </c>
      <c r="D11" s="9" t="str">
        <f>IF(ML!$F11&gt;0,ML!D11,"")</f>
        <v>BC5146-ND</v>
      </c>
      <c r="E11" s="9">
        <f>IF(ML!$F11&gt;0,ML!E11,"")</f>
        <v>1141760</v>
      </c>
      <c r="F11" s="16">
        <f>IF(ML!F11,ML!F11,"")</f>
        <v>6</v>
      </c>
      <c r="G11">
        <v>10</v>
      </c>
      <c r="H11" s="29">
        <f>IF(ML!$F11&gt;0,ML!H11,"")</f>
        <v>0.22</v>
      </c>
      <c r="I11" s="29">
        <f>IF(ML!$F11&gt;0,ML!I11,"")</f>
        <v>2.2000000000000002</v>
      </c>
    </row>
    <row r="12" spans="1:11">
      <c r="A12" s="43" t="str">
        <f>IF(ML!$F12&gt;0,ML!A12,"")</f>
        <v/>
      </c>
      <c r="B12" s="16" t="str">
        <f>SHACK!I12&amp;LDMOS!I12&amp;PJ!I12</f>
        <v/>
      </c>
      <c r="C12" s="9" t="str">
        <f>IF(ML!$F12&gt;0,ML!C12,"")</f>
        <v/>
      </c>
      <c r="D12" s="9" t="str">
        <f>IF(ML!$F12&gt;0,ML!D12,"")</f>
        <v/>
      </c>
      <c r="E12" s="9" t="str">
        <f>IF(ML!$F12&gt;0,ML!E12,"")</f>
        <v/>
      </c>
      <c r="F12" s="16" t="str">
        <f>IF(ML!F12,ML!F12,"")</f>
        <v/>
      </c>
      <c r="H12" s="29" t="str">
        <f>IF(ML!$F12&gt;0,ML!H12,"")</f>
        <v/>
      </c>
      <c r="I12" s="29" t="str">
        <f>IF(ML!$F12&gt;0,ML!I12,"")</f>
        <v/>
      </c>
    </row>
    <row r="13" spans="1:11">
      <c r="A13" s="43" t="str">
        <f>IF(ML!$F13&gt;0,ML!A13,"")</f>
        <v>--</v>
      </c>
      <c r="B13" s="16" t="str">
        <f>SHACK!I13&amp;LDMOS!I13&amp;PJ!I13</f>
        <v xml:space="preserve">SK D1 LD D1 PJ D1 </v>
      </c>
      <c r="C13" s="9" t="str">
        <f>IF(ML!$F13&gt;0,ML!C13,"")</f>
        <v>1N4148</v>
      </c>
      <c r="D13" s="9" t="str">
        <f>IF(ML!$F13&gt;0,ML!D13,"")</f>
        <v>1N4148FSCT-ND</v>
      </c>
      <c r="E13" s="9">
        <f>IF(ML!$F13&gt;0,ML!E13,"")</f>
        <v>9843680</v>
      </c>
      <c r="F13" s="16">
        <f>IF(ML!F13,ML!F13,"")</f>
        <v>3</v>
      </c>
      <c r="G13">
        <v>9</v>
      </c>
      <c r="H13" s="29">
        <f>IF(ML!$F13&gt;0,ML!H13,"")</f>
        <v>0.1</v>
      </c>
      <c r="I13" s="29">
        <f>IF(ML!$F13&gt;0,ML!I13,"")</f>
        <v>0.9</v>
      </c>
    </row>
    <row r="14" spans="1:11">
      <c r="A14" s="43" t="str">
        <f>IF(ML!$F14&gt;0,ML!A14,"")</f>
        <v>GRN</v>
      </c>
      <c r="B14" s="16" t="str">
        <f>SHACK!I14&amp;LDMOS!I14&amp;PJ!I14</f>
        <v xml:space="preserve">SK D2 LD D2 PJ D2 </v>
      </c>
      <c r="C14" s="9" t="str">
        <f>IF(ML!$F14&gt;0,ML!C14,"")</f>
        <v>LED</v>
      </c>
      <c r="D14" s="9" t="str">
        <f>IF(ML!$F14&gt;0,ML!D14,"")</f>
        <v>732-5020-ND</v>
      </c>
      <c r="E14" s="9">
        <f>IF(ML!$F14&gt;0,ML!E14,"")</f>
        <v>2322123</v>
      </c>
      <c r="F14" s="16">
        <f>IF(ML!F14,ML!F14,"")</f>
        <v>3</v>
      </c>
      <c r="H14" s="29">
        <f>IF(ML!$F14&gt;0,ML!H14,"")</f>
        <v>0</v>
      </c>
      <c r="I14" s="29">
        <f>IF(ML!$F14&gt;0,ML!I14,"")</f>
        <v>0</v>
      </c>
    </row>
    <row r="15" spans="1:11">
      <c r="A15" s="43" t="str">
        <f>IF(ML!$F15&gt;0,ML!A15,"")</f>
        <v>RED</v>
      </c>
      <c r="B15" s="16" t="str">
        <f>SHACK!I15&amp;LDMOS!I15&amp;PJ!I15</f>
        <v xml:space="preserve">SK D3 LD D3 PJ D3 </v>
      </c>
      <c r="C15" s="9" t="str">
        <f>IF(ML!$F15&gt;0,ML!C15,"")</f>
        <v>LED</v>
      </c>
      <c r="D15" s="9" t="str">
        <f>IF(ML!$F15&gt;0,ML!D15,"")</f>
        <v>732-5016-ND</v>
      </c>
      <c r="E15" s="9">
        <f>IF(ML!$F15&gt;0,ML!E15,"")</f>
        <v>2322131</v>
      </c>
      <c r="F15" s="16">
        <f>IF(ML!F15,ML!F15,"")</f>
        <v>3</v>
      </c>
      <c r="H15" s="29">
        <f>IF(ML!$F15&gt;0,ML!H15,"")</f>
        <v>0</v>
      </c>
      <c r="I15" s="29">
        <f>IF(ML!$F15&gt;0,ML!I15,"")</f>
        <v>0</v>
      </c>
    </row>
    <row r="16" spans="1:11">
      <c r="A16" s="43" t="str">
        <f>IF(ML!$F16&gt;0,ML!A16,"")</f>
        <v>--</v>
      </c>
      <c r="B16" s="16" t="str">
        <f>SHACK!I16&amp;LDMOS!I16&amp;PJ!I16</f>
        <v xml:space="preserve">LD D4 PJ D4 </v>
      </c>
      <c r="C16" s="9" t="str">
        <f>IF(ML!$F16&gt;0,ML!C16,"")</f>
        <v>BZX79C4V7</v>
      </c>
      <c r="D16" s="9" t="str">
        <f>IF(ML!$F16&gt;0,ML!D16,"")</f>
        <v>BZX79C4V7-ND</v>
      </c>
      <c r="E16" s="9">
        <f>IF(ML!$F16&gt;0,ML!E16,"")</f>
        <v>9844597</v>
      </c>
      <c r="F16" s="16">
        <f>IF(ML!F16,ML!F16,"")</f>
        <v>2</v>
      </c>
      <c r="H16" s="29">
        <f>IF(ML!$F16&gt;0,ML!H16,"")</f>
        <v>0.13</v>
      </c>
      <c r="I16" s="29">
        <f>IF(ML!$F16&gt;0,ML!I16,"")</f>
        <v>0</v>
      </c>
    </row>
    <row r="17" spans="1:9">
      <c r="A17" s="43" t="str">
        <f>IF(ML!$F17&gt;0,ML!A17,"")</f>
        <v>--</v>
      </c>
      <c r="B17" s="16" t="str">
        <f>SHACK!I17&amp;LDMOS!I17&amp;PJ!I17</f>
        <v xml:space="preserve">LD D5-D6 PJ D5-D6 </v>
      </c>
      <c r="C17" s="9" t="str">
        <f>IF(ML!$F17&gt;0,ML!C17,"")</f>
        <v>1N4004</v>
      </c>
      <c r="D17" s="9" t="str">
        <f>IF(ML!$F17&gt;0,ML!D17,"")</f>
        <v>1N4004-TPMSCT-ND</v>
      </c>
      <c r="E17" s="9">
        <f>IF(ML!$F17&gt;0,ML!E17,"")</f>
        <v>1924514</v>
      </c>
      <c r="F17" s="16">
        <f>IF(ML!F17,ML!F17,"")</f>
        <v>4</v>
      </c>
      <c r="H17" s="29">
        <f>IF(ML!$F17&gt;0,ML!H17,"")</f>
        <v>0.11</v>
      </c>
      <c r="I17" s="29">
        <f>IF(ML!$F17&gt;0,ML!I17,"")</f>
        <v>0</v>
      </c>
    </row>
    <row r="18" spans="1:9">
      <c r="A18" s="43" t="str">
        <f>IF(ML!$F18&gt;0,ML!A18,"")</f>
        <v/>
      </c>
      <c r="B18" s="16" t="str">
        <f>SHACK!I18&amp;LDMOS!I18&amp;PJ!I18</f>
        <v/>
      </c>
      <c r="C18" s="9" t="str">
        <f>IF(ML!$F18&gt;0,ML!C18,"")</f>
        <v/>
      </c>
      <c r="D18" s="9" t="str">
        <f>IF(ML!$F18&gt;0,ML!D18,"")</f>
        <v/>
      </c>
      <c r="E18" s="9" t="str">
        <f>IF(ML!$F18&gt;0,ML!E18,"")</f>
        <v/>
      </c>
      <c r="F18" s="16" t="str">
        <f>IF(ML!F18,ML!F18,"")</f>
        <v/>
      </c>
      <c r="H18" s="29" t="str">
        <f>IF(ML!$F18&gt;0,ML!H18,"")</f>
        <v/>
      </c>
      <c r="I18" s="29" t="str">
        <f>IF(ML!$F18&gt;0,ML!I18,"")</f>
        <v/>
      </c>
    </row>
    <row r="19" spans="1:9">
      <c r="A19" s="43" t="str">
        <f>IF(ML!$F19&gt;0,ML!A19,"")</f>
        <v>8 PIN</v>
      </c>
      <c r="B19" s="16" t="str">
        <f>SHACK!I19&amp;LDMOS!I19&amp;PJ!I19</f>
        <v xml:space="preserve">LD J1 PJ J1 </v>
      </c>
      <c r="C19" s="9" t="str">
        <f>IF(ML!$F19&gt;0,ML!C19,"")</f>
        <v>HEADER</v>
      </c>
      <c r="D19" s="9" t="str">
        <f>IF(ML!$F19&gt;0,ML!D19,"")</f>
        <v>WM4206-ND</v>
      </c>
      <c r="E19" s="9">
        <f>IF(ML!$F19&gt;0,ML!E19,"")</f>
        <v>1756826</v>
      </c>
      <c r="F19" s="16">
        <f>IF(ML!F19,ML!F19,"")</f>
        <v>2</v>
      </c>
      <c r="H19" s="29">
        <f>IF(ML!$F19&gt;0,ML!H19,"")</f>
        <v>0.55000000000000004</v>
      </c>
      <c r="I19" s="29">
        <f>IF(ML!$F19&gt;0,ML!I19,"")</f>
        <v>0</v>
      </c>
    </row>
    <row r="20" spans="1:9" s="4" customFormat="1">
      <c r="A20" s="43" t="str">
        <f>IF(ML!$F20&gt;0,ML!A20,"")</f>
        <v>--</v>
      </c>
      <c r="B20" s="16" t="str">
        <f>SHACK!I20&amp;LDMOS!I20&amp;PJ!I20</f>
        <v xml:space="preserve">LD j1 PJ j1 </v>
      </c>
      <c r="C20" s="9" t="str">
        <f>IF(ML!$F20&gt;0,ML!C20,"")</f>
        <v>HOUSING</v>
      </c>
      <c r="D20" s="9" t="str">
        <f>IF(ML!$F20&gt;0,ML!D20,"")</f>
        <v>WM2006-ND</v>
      </c>
      <c r="E20" s="9">
        <f>IF(ML!$F20&gt;0,ML!E20,"")</f>
        <v>2396394</v>
      </c>
      <c r="F20" s="16">
        <f>IF(ML!F20,ML!F20,"")</f>
        <v>2</v>
      </c>
      <c r="H20" s="29">
        <f>IF(ML!$F20&gt;0,ML!H20,"")</f>
        <v>0.39</v>
      </c>
      <c r="I20" s="29">
        <f>IF(ML!$F20&gt;0,ML!I20,"")</f>
        <v>0</v>
      </c>
    </row>
    <row r="21" spans="1:9">
      <c r="A21" s="43" t="str">
        <f>IF(ML!$F21&gt;0,ML!A21,"")</f>
        <v>6 PIN</v>
      </c>
      <c r="B21" s="16" t="str">
        <f>SHACK!I21&amp;LDMOS!I21&amp;PJ!I21</f>
        <v xml:space="preserve">SK J2 LD J2 PJ J2 </v>
      </c>
      <c r="C21" s="9" t="str">
        <f>IF(ML!$F21&gt;0,ML!C21,"")</f>
        <v>HEADER</v>
      </c>
      <c r="D21" s="9" t="str">
        <f>IF(ML!$F21&gt;0,ML!D21,"")</f>
        <v>WM4204-ND</v>
      </c>
      <c r="E21" s="9">
        <f>IF(ML!$F21&gt;0,ML!E21,"")</f>
        <v>1462922</v>
      </c>
      <c r="F21" s="16">
        <f>IF(ML!F21,ML!F21,"")</f>
        <v>3</v>
      </c>
      <c r="H21" s="29">
        <f>IF(ML!$F21&gt;0,ML!H21,"")</f>
        <v>0.39</v>
      </c>
      <c r="I21" s="29">
        <f>IF(ML!$F21&gt;0,ML!I21,"")</f>
        <v>0</v>
      </c>
    </row>
    <row r="22" spans="1:9" s="4" customFormat="1">
      <c r="A22" s="43" t="str">
        <f>IF(ML!$F22&gt;0,ML!A22,"")</f>
        <v>--</v>
      </c>
      <c r="B22" s="16" t="str">
        <f>SHACK!I22&amp;LDMOS!I22&amp;PJ!I22</f>
        <v xml:space="preserve">SK j2 LD j2 PJ j2 </v>
      </c>
      <c r="C22" s="9" t="str">
        <f>IF(ML!$F22&gt;0,ML!C22,"")</f>
        <v>HOUSING</v>
      </c>
      <c r="D22" s="9" t="str">
        <f>IF(ML!$F22&gt;0,ML!D22,"")</f>
        <v>WM2004-ND</v>
      </c>
      <c r="E22" s="9">
        <f>IF(ML!$F22&gt;0,ML!E22,"")</f>
        <v>1654529</v>
      </c>
      <c r="F22" s="16">
        <f>IF(ML!F22,ML!F22,"")</f>
        <v>3</v>
      </c>
      <c r="H22" s="29">
        <f>IF(ML!$F22&gt;0,ML!H22,"")</f>
        <v>0.28999999999999998</v>
      </c>
      <c r="I22" s="29">
        <f>IF(ML!$F22&gt;0,ML!I22,"")</f>
        <v>0</v>
      </c>
    </row>
    <row r="23" spans="1:9">
      <c r="A23" s="43" t="str">
        <f>IF(ML!$F23&gt;0,ML!A23,"")</f>
        <v>4 PIN</v>
      </c>
      <c r="B23" s="16" t="str">
        <f>SHACK!I23&amp;LDMOS!I23&amp;PJ!I23</f>
        <v xml:space="preserve">SK J3 LD J3 PJ J3 </v>
      </c>
      <c r="C23" s="9" t="str">
        <f>IF(ML!$F23&gt;0,ML!C23,"")</f>
        <v>HEADER</v>
      </c>
      <c r="D23" s="9" t="str">
        <f>IF(ML!$F23&gt;0,ML!D23,"")</f>
        <v>WM4202-ND</v>
      </c>
      <c r="E23" s="9">
        <f>IF(ML!$F23&gt;0,ML!E23,"")</f>
        <v>1462920</v>
      </c>
      <c r="F23" s="16">
        <f>IF(ML!F23,ML!F23,"")</f>
        <v>3</v>
      </c>
      <c r="H23" s="29">
        <f>IF(ML!$F23&gt;0,ML!H23,"")</f>
        <v>0.28000000000000003</v>
      </c>
      <c r="I23" s="29">
        <f>IF(ML!$F23&gt;0,ML!I23,"")</f>
        <v>0</v>
      </c>
    </row>
    <row r="24" spans="1:9" s="4" customFormat="1">
      <c r="A24" s="43" t="str">
        <f>IF(ML!$F24&gt;0,ML!A24,"")</f>
        <v>--</v>
      </c>
      <c r="B24" s="16" t="str">
        <f>SHACK!I24&amp;LDMOS!I24&amp;PJ!I24</f>
        <v xml:space="preserve">SK j3 LD j3 PJ j3 </v>
      </c>
      <c r="C24" s="9" t="str">
        <f>IF(ML!$F24&gt;0,ML!C24,"")</f>
        <v>HOUSING</v>
      </c>
      <c r="D24" s="9" t="str">
        <f>IF(ML!$F24&gt;0,ML!D24,"")</f>
        <v>WM2002-ND</v>
      </c>
      <c r="E24" s="9">
        <f>IF(ML!$F24&gt;0,ML!E24,"")</f>
        <v>1675756</v>
      </c>
      <c r="F24" s="16">
        <f>IF(ML!F24,ML!F24,"")</f>
        <v>3</v>
      </c>
      <c r="H24" s="29">
        <f>IF(ML!$F24&gt;0,ML!H24,"")</f>
        <v>0.2</v>
      </c>
      <c r="I24" s="29">
        <f>IF(ML!$F24&gt;0,ML!I24,"")</f>
        <v>0</v>
      </c>
    </row>
    <row r="25" spans="1:9" s="4" customFormat="1">
      <c r="A25" s="43" t="str">
        <f>IF(ML!$F25&gt;0,ML!A25,"")</f>
        <v/>
      </c>
      <c r="B25" s="16" t="str">
        <f>SHACK!I25&amp;LDMOS!I25&amp;PJ!I25</f>
        <v/>
      </c>
      <c r="C25" s="9" t="str">
        <f>IF(ML!$F25&gt;0,ML!C25,"")</f>
        <v/>
      </c>
      <c r="D25" s="9" t="str">
        <f>IF(ML!$F25&gt;0,ML!D25,"")</f>
        <v/>
      </c>
      <c r="E25" s="9" t="str">
        <f>IF(ML!$F25&gt;0,ML!E25,"")</f>
        <v/>
      </c>
      <c r="F25" s="16" t="str">
        <f>IF(ML!F25,ML!F25,"")</f>
        <v/>
      </c>
      <c r="H25" s="29" t="str">
        <f>IF(ML!$F25&gt;0,ML!H25,"")</f>
        <v/>
      </c>
      <c r="I25" s="29" t="str">
        <f>IF(ML!$F25&gt;0,ML!I25,"")</f>
        <v/>
      </c>
    </row>
    <row r="26" spans="1:9">
      <c r="A26" s="43" t="str">
        <f>IF(ML!$F26&gt;0,ML!A26,"")</f>
        <v>14 PIN</v>
      </c>
      <c r="B26" s="16" t="str">
        <f>SHACK!I26&amp;LDMOS!I26&amp;PJ!I26</f>
        <v xml:space="preserve">SK J4 LD J4 PJ J4 </v>
      </c>
      <c r="C26" s="9" t="str">
        <f>IF(ML!$F26&gt;0,ML!C26,"")</f>
        <v>14 PIN IDC</v>
      </c>
      <c r="D26" s="9" t="str">
        <f>IF(ML!$F26&gt;0,ML!D26,"")</f>
        <v>732-5397-ND</v>
      </c>
      <c r="E26" s="9">
        <f>IF(ML!$F26&gt;0,ML!E26,"")</f>
        <v>2356253</v>
      </c>
      <c r="F26" s="16">
        <f>IF(ML!F26,ML!F26,"")</f>
        <v>3</v>
      </c>
      <c r="H26" s="29">
        <f>IF(ML!$F26&gt;0,ML!H26,"")</f>
        <v>1.17</v>
      </c>
      <c r="I26" s="29">
        <f>IF(ML!$F26&gt;0,ML!I26,"")</f>
        <v>0</v>
      </c>
    </row>
    <row r="27" spans="1:9" s="4" customFormat="1">
      <c r="A27" s="43" t="str">
        <f>IF(ML!$F27&gt;0,ML!A27,"")</f>
        <v>--</v>
      </c>
      <c r="B27" s="16" t="str">
        <f>SHACK!I27&amp;LDMOS!I27&amp;PJ!I27</f>
        <v xml:space="preserve">SK j4 LD J4 PJ J4 </v>
      </c>
      <c r="C27" s="9" t="str">
        <f>IF(ML!$F27&gt;0,ML!C27,"")</f>
        <v>MATING</v>
      </c>
      <c r="D27" s="9" t="str">
        <f>IF(ML!$F27&gt;0,ML!D27,"")</f>
        <v>732-5445-ND</v>
      </c>
      <c r="E27" s="9">
        <f>IF(ML!$F27&gt;0,ML!E27,"")</f>
        <v>2356310</v>
      </c>
      <c r="F27" s="16">
        <f>IF(ML!F27,ML!F27,"")</f>
        <v>3</v>
      </c>
      <c r="H27" s="29">
        <f>IF(ML!$F27&gt;0,ML!H27,"")</f>
        <v>1.62</v>
      </c>
      <c r="I27" s="29">
        <f>IF(ML!$F27&gt;0,ML!I27,"")</f>
        <v>0</v>
      </c>
    </row>
    <row r="28" spans="1:9" s="4" customFormat="1">
      <c r="A28" s="43" t="str">
        <f>IF(ML!$F28&gt;0,ML!A28,"")</f>
        <v/>
      </c>
      <c r="C28" s="9" t="str">
        <f>IF(ML!$F28&gt;0,ML!C28,"")</f>
        <v/>
      </c>
      <c r="D28" s="9" t="str">
        <f>IF(ML!$F28&gt;0,ML!D28,"")</f>
        <v/>
      </c>
      <c r="E28" s="9" t="str">
        <f>IF(ML!$F28&gt;0,ML!E28,"")</f>
        <v/>
      </c>
      <c r="F28" s="16" t="str">
        <f>IF(ML!F28,ML!F28,"")</f>
        <v/>
      </c>
      <c r="H28" s="29" t="str">
        <f>IF(ML!$F28&gt;0,ML!H28,"")</f>
        <v/>
      </c>
      <c r="I28" s="29" t="str">
        <f>IF(ML!$F28&gt;0,ML!I28,"")</f>
        <v/>
      </c>
    </row>
    <row r="29" spans="1:9" s="8" customFormat="1">
      <c r="A29" s="43" t="str">
        <f>IF(ML!$F29&gt;0,ML!A29,"")</f>
        <v/>
      </c>
      <c r="C29" s="9" t="str">
        <f>IF(ML!$F29&gt;0,ML!C29,"")</f>
        <v/>
      </c>
      <c r="D29" s="9" t="str">
        <f>IF(ML!$F29&gt;0,ML!D29,"")</f>
        <v/>
      </c>
      <c r="E29" s="9" t="str">
        <f>IF(ML!$F29&gt;0,ML!E29,"")</f>
        <v/>
      </c>
      <c r="F29" s="16" t="str">
        <f>IF(ML!F29,ML!F29,"")</f>
        <v/>
      </c>
      <c r="H29" s="29" t="str">
        <f>IF(ML!$F29&gt;0,ML!H29,"")</f>
        <v/>
      </c>
      <c r="I29" s="29" t="str">
        <f>IF(ML!$F29&gt;0,ML!I29,"")</f>
        <v/>
      </c>
    </row>
    <row r="30" spans="1:9" s="8" customFormat="1">
      <c r="A30" s="43" t="str">
        <f>IF(ML!$F30&gt;0,ML!A30,"")</f>
        <v/>
      </c>
      <c r="B30" s="16" t="str">
        <f>SHACK!I30&amp;LDMOS!I30&amp;PJ!I30</f>
        <v/>
      </c>
      <c r="C30" s="9" t="str">
        <f>IF(ML!$F30&gt;0,ML!C30,"")</f>
        <v/>
      </c>
      <c r="D30" s="9" t="str">
        <f>IF(ML!$F30&gt;0,ML!D30,"")</f>
        <v/>
      </c>
      <c r="E30" s="9" t="str">
        <f>IF(ML!$F30&gt;0,ML!E30,"")</f>
        <v/>
      </c>
      <c r="F30" s="16" t="str">
        <f>IF(ML!F30,ML!F30,"")</f>
        <v/>
      </c>
      <c r="H30" s="29" t="str">
        <f>IF(ML!$F30&gt;0,ML!H30,"")</f>
        <v/>
      </c>
      <c r="I30" s="29" t="str">
        <f>IF(ML!$F30&gt;0,ML!I30,"")</f>
        <v/>
      </c>
    </row>
    <row r="31" spans="1:9" s="8" customFormat="1">
      <c r="A31" s="43" t="str">
        <f>IF(ML!$F31&gt;0,ML!A31,"")</f>
        <v/>
      </c>
      <c r="B31" s="16" t="str">
        <f>SHACK!I31&amp;LDMOS!I31&amp;PJ!I31</f>
        <v/>
      </c>
      <c r="C31" s="9" t="str">
        <f>IF(ML!$F31&gt;0,ML!C31,"")</f>
        <v/>
      </c>
      <c r="D31" s="9" t="str">
        <f>IF(ML!$F31&gt;0,ML!D31,"")</f>
        <v/>
      </c>
      <c r="E31" s="9" t="str">
        <f>IF(ML!$F31&gt;0,ML!E31,"")</f>
        <v/>
      </c>
      <c r="F31" s="16" t="str">
        <f>IF(ML!F31,ML!F31,"")</f>
        <v/>
      </c>
      <c r="H31" s="29" t="str">
        <f>IF(ML!$F31&gt;0,ML!H31,"")</f>
        <v/>
      </c>
      <c r="I31" s="29" t="str">
        <f>IF(ML!$F31&gt;0,ML!I31,"")</f>
        <v/>
      </c>
    </row>
    <row r="32" spans="1:9" s="8" customFormat="1">
      <c r="A32" s="43" t="str">
        <f>IF(ML!$F32&gt;0,ML!A32,"")</f>
        <v/>
      </c>
      <c r="B32" s="16" t="str">
        <f>SHACK!I32&amp;LDMOS!I32&amp;PJ!I32</f>
        <v/>
      </c>
      <c r="C32" s="9" t="str">
        <f>IF(ML!$F32&gt;0,ML!C32,"")</f>
        <v/>
      </c>
      <c r="D32" s="9" t="str">
        <f>IF(ML!$F32&gt;0,ML!D32,"")</f>
        <v/>
      </c>
      <c r="E32" s="9" t="str">
        <f>IF(ML!$F32&gt;0,ML!E32,"")</f>
        <v/>
      </c>
      <c r="F32" s="16" t="str">
        <f>IF(ML!F32,ML!F32,"")</f>
        <v/>
      </c>
      <c r="H32" s="29" t="str">
        <f>IF(ML!$F32&gt;0,ML!H32,"")</f>
        <v/>
      </c>
      <c r="I32" s="29" t="str">
        <f>IF(ML!$F32&gt;0,ML!I32,"")</f>
        <v/>
      </c>
    </row>
    <row r="33" spans="1:9" s="8" customFormat="1">
      <c r="A33" s="43" t="str">
        <f>IF(ML!$F33&gt;0,ML!A33,"")</f>
        <v/>
      </c>
      <c r="B33" s="16" t="str">
        <f>SHACK!I33&amp;LDMOS!I33&amp;PJ!I33</f>
        <v/>
      </c>
      <c r="C33" s="9" t="str">
        <f>IF(ML!$F33&gt;0,ML!C33,"")</f>
        <v/>
      </c>
      <c r="D33" s="9" t="str">
        <f>IF(ML!$F33&gt;0,ML!D33,"")</f>
        <v/>
      </c>
      <c r="E33" s="9" t="str">
        <f>IF(ML!$F33&gt;0,ML!E33,"")</f>
        <v/>
      </c>
      <c r="F33" s="16" t="str">
        <f>IF(ML!F33,ML!F33,"")</f>
        <v/>
      </c>
      <c r="H33" s="29" t="str">
        <f>IF(ML!$F33&gt;0,ML!H33,"")</f>
        <v/>
      </c>
      <c r="I33" s="29" t="str">
        <f>IF(ML!$F33&gt;0,ML!I33,"")</f>
        <v/>
      </c>
    </row>
    <row r="34" spans="1:9">
      <c r="A34" s="43" t="str">
        <f>IF(ML!$F34&gt;0,ML!A34,"")</f>
        <v>0.1" 2 POS</v>
      </c>
      <c r="B34" s="16" t="str">
        <f>SHACK!I34&amp;LDMOS!I34&amp;PJ!I34</f>
        <v xml:space="preserve">SK LK1-LK2 LD LK1,LK2 PJ LK1-LK2 </v>
      </c>
      <c r="C34" s="9" t="str">
        <f>IF(ML!$F34&gt;0,ML!C34,"")</f>
        <v>LINK</v>
      </c>
      <c r="D34" s="9" t="str">
        <f>IF(ML!$F34&gt;0,ML!D34,"")</f>
        <v>S1012EC-40-ND</v>
      </c>
      <c r="E34" s="9">
        <f>IF(ML!$F34&gt;0,ML!E34,"")</f>
        <v>2356175</v>
      </c>
      <c r="F34" s="16">
        <f>IF(ML!F34,ML!F34,"")</f>
        <v>6</v>
      </c>
      <c r="H34" s="29">
        <f>IF(ML!$F34&gt;0,ML!H34,"")</f>
        <v>0.51</v>
      </c>
      <c r="I34" s="29">
        <f>IF(ML!$F34&gt;0,ML!I34,"")</f>
        <v>0</v>
      </c>
    </row>
    <row r="35" spans="1:9">
      <c r="A35" s="43" t="str">
        <f>IF(ML!$F35&gt;0,ML!A35,"")</f>
        <v/>
      </c>
      <c r="B35" s="35" t="str">
        <f>IF(B34="","","40 pin breakaway")</f>
        <v>40 pin breakaway</v>
      </c>
      <c r="C35" s="9" t="str">
        <f>IF(ML!$F35&gt;0,ML!C35,"")</f>
        <v/>
      </c>
      <c r="D35" s="9" t="str">
        <f>IF(ML!$F35&gt;0,ML!D35,"")</f>
        <v/>
      </c>
      <c r="E35" s="9" t="str">
        <f>IF(ML!$F35&gt;0,ML!E35,"")</f>
        <v/>
      </c>
      <c r="F35" s="16" t="str">
        <f>IF(ML!F35,ML!F35,"")</f>
        <v/>
      </c>
      <c r="G35" s="20"/>
      <c r="H35" s="29" t="str">
        <f>IF(ML!$F35&gt;0,ML!H35,"")</f>
        <v/>
      </c>
      <c r="I35" s="29" t="str">
        <f>IF(ML!$F35&gt;0,ML!I35,"")</f>
        <v/>
      </c>
    </row>
    <row r="36" spans="1:9">
      <c r="A36" s="43" t="str">
        <f>IF(ML!$F36&gt;0,ML!A36,"")</f>
        <v>SOT223-4</v>
      </c>
      <c r="B36" s="16" t="str">
        <f>SHACK!I36&amp;LDMOS!I36&amp;PJ!I36</f>
        <v xml:space="preserve">LD Q1-Q2 PJ Q1-Q2 </v>
      </c>
      <c r="C36" s="9" t="str">
        <f>IF(ML!$F36&gt;0,ML!C36,"")</f>
        <v>NDT3055L</v>
      </c>
      <c r="D36" s="9" t="str">
        <f>IF(ML!$F36&gt;0,ML!D36,"")</f>
        <v>NDT3055LCT-ND</v>
      </c>
      <c r="E36" s="9">
        <f>IF(ML!$F36&gt;0,ML!E36,"")</f>
        <v>9845305</v>
      </c>
      <c r="F36" s="16">
        <f>IF(ML!F36,ML!F36,"")</f>
        <v>4</v>
      </c>
      <c r="H36" s="29">
        <f>IF(ML!$F36&gt;0,ML!H36,"")</f>
        <v>0.8</v>
      </c>
      <c r="I36" s="29">
        <f>IF(ML!$F36&gt;0,ML!I36,"")</f>
        <v>0</v>
      </c>
    </row>
    <row r="37" spans="1:9" s="22" customFormat="1">
      <c r="A37" s="43"/>
      <c r="B37" s="16" t="str">
        <f>SHACK!I37&amp;LDMOS!I37&amp;PJ!I37</f>
        <v xml:space="preserve">PJ Q3 </v>
      </c>
      <c r="C37" s="9" t="str">
        <f>IF(ML!$F37&gt;0,ML!C37,"")</f>
        <v>2N7000</v>
      </c>
      <c r="D37" s="9" t="str">
        <f>IF(ML!$F37&gt;0,ML!D37,"")</f>
        <v>2N7000FS-ND</v>
      </c>
      <c r="E37" s="9">
        <f>IF(ML!$F37&gt;0,ML!E37,"")</f>
        <v>9845178</v>
      </c>
      <c r="F37" s="16">
        <f>IF(ML!F37,ML!F37,"")</f>
        <v>1</v>
      </c>
      <c r="H37" s="29">
        <f>IF(ML!$F37&gt;0,ML!H37,"")</f>
        <v>0.38</v>
      </c>
      <c r="I37" s="29">
        <f>IF(ML!$F37&gt;0,ML!I37,"")</f>
        <v>0</v>
      </c>
    </row>
    <row r="38" spans="1:9">
      <c r="A38" s="43" t="str">
        <f>IF(ML!$F38&gt;0,ML!A38,"")</f>
        <v/>
      </c>
      <c r="B38" s="16" t="str">
        <f>SHACK!I38&amp;LDMOS!I38&amp;PJ!I38</f>
        <v/>
      </c>
      <c r="C38" s="9" t="str">
        <f>IF(ML!$F38&gt;0,ML!C38,"")</f>
        <v/>
      </c>
      <c r="D38" s="9" t="str">
        <f>IF(ML!$F38&gt;0,ML!D38,"")</f>
        <v/>
      </c>
      <c r="E38" s="9" t="str">
        <f>IF(ML!$F38&gt;0,ML!E38,"")</f>
        <v/>
      </c>
      <c r="F38" s="16" t="str">
        <f>IF(ML!F38,ML!F38,"")</f>
        <v/>
      </c>
      <c r="H38" s="29" t="str">
        <f>IF(ML!$F38&gt;0,ML!H38,"")</f>
        <v/>
      </c>
      <c r="I38" s="29" t="str">
        <f>IF(ML!$F38&gt;0,ML!I38,"")</f>
        <v/>
      </c>
    </row>
    <row r="39" spans="1:9">
      <c r="A39" s="43" t="str">
        <f>IF(ML!$F39&gt;0,ML!A39,"")</f>
        <v>1/4 WT</v>
      </c>
      <c r="B39" s="16" t="str">
        <f>SHACK!I39&amp;LDMOS!I39&amp;PJ!I39</f>
        <v xml:space="preserve">SK R29 LD R1-R3,R29 PJ R1-R3,R29 </v>
      </c>
      <c r="C39" s="9" t="str">
        <f>IF(ML!$F39&gt;0,ML!C39,"")</f>
        <v>33k</v>
      </c>
      <c r="D39" s="9" t="str">
        <f>IF(ML!$F39&gt;0,ML!D39,"")</f>
        <v>RNMF14FAD33K0CT-ND</v>
      </c>
      <c r="E39" s="9">
        <f>IF(ML!$F39&gt;0,ML!E39,"")</f>
        <v>9341757</v>
      </c>
      <c r="F39" s="16">
        <f>IF(ML!F39,ML!F39,"")</f>
        <v>9</v>
      </c>
      <c r="H39" s="29">
        <f>IF(ML!$F39&gt;0,ML!H39,"")</f>
        <v>0.1</v>
      </c>
      <c r="I39" s="29">
        <f>IF(ML!$F39&gt;0,ML!I39,"")</f>
        <v>0</v>
      </c>
    </row>
    <row r="40" spans="1:9">
      <c r="A40" s="43" t="str">
        <f>IF(ML!$F40&gt;0,ML!A40,"")</f>
        <v>1/4 WT</v>
      </c>
      <c r="B40" s="16" t="str">
        <f>SHACK!I40&amp;LDMOS!I40&amp;PJ!I40</f>
        <v xml:space="preserve">SK R8 LD R5-R8,R24 PJ R5-R7,R24 </v>
      </c>
      <c r="C40" s="9">
        <f>IF(ML!$F40&gt;0,ML!C40,"")</f>
        <v>4700</v>
      </c>
      <c r="D40" s="9" t="str">
        <f>IF(ML!$F40&gt;0,ML!D40,"")</f>
        <v>S4.7KCACT-ND</v>
      </c>
      <c r="E40" s="9">
        <f>IF(ML!$F40&gt;0,ML!E40,"")</f>
        <v>9341951</v>
      </c>
      <c r="F40" s="16">
        <f>IF(ML!F40,ML!F40,"")</f>
        <v>9</v>
      </c>
      <c r="H40" s="29">
        <f>IF(ML!$F40&gt;0,ML!H40,"")</f>
        <v>0.1</v>
      </c>
      <c r="I40" s="29">
        <f>IF(ML!$F40&gt;0,ML!I40,"")</f>
        <v>0</v>
      </c>
    </row>
    <row r="41" spans="1:9">
      <c r="A41" s="43" t="str">
        <f>IF(ML!$F41&gt;0,ML!A41,"")</f>
        <v>1/4 WT</v>
      </c>
      <c r="B41" s="16" t="str">
        <f>SHACK!I41&amp;LDMOS!I41&amp;PJ!I41</f>
        <v xml:space="preserve">LD R9 </v>
      </c>
      <c r="C41" s="9" t="str">
        <f>IF(ML!$F41&gt;0,ML!C41,"")</f>
        <v>2K</v>
      </c>
      <c r="D41" s="9" t="str">
        <f>IF(ML!$F41&gt;0,ML!D41,"")</f>
        <v>S2KCACT-ND</v>
      </c>
      <c r="E41" s="9">
        <f>IF(ML!$F41&gt;0,ML!E41,"")</f>
        <v>9341480</v>
      </c>
      <c r="F41" s="16">
        <f>IF(ML!F41,ML!F41,"")</f>
        <v>1</v>
      </c>
      <c r="H41" s="29">
        <f>IF(ML!$F41&gt;0,ML!H41,"")</f>
        <v>0.1</v>
      </c>
      <c r="I41" s="29">
        <f>IF(ML!$F41&gt;0,ML!I41,"")</f>
        <v>0</v>
      </c>
    </row>
    <row r="42" spans="1:9">
      <c r="A42" s="43" t="str">
        <f>IF(ML!$F42&gt;0,ML!A42,"")</f>
        <v>1/4 WT</v>
      </c>
      <c r="B42" s="16" t="str">
        <f>SHACK!I42&amp;LDMOS!I42&amp;PJ!I42</f>
        <v xml:space="preserve">LD R10 PJ R10 </v>
      </c>
      <c r="C42" s="9" t="str">
        <f>IF(ML!$F42&gt;0,ML!C42,"")</f>
        <v>100K</v>
      </c>
      <c r="D42" s="9" t="str">
        <f>IF(ML!$F42&gt;0,ML!D42,"")</f>
        <v>S100KCACT-ND</v>
      </c>
      <c r="E42" s="9">
        <f>IF(ML!$F42&gt;0,ML!E42,"")</f>
        <v>9341129</v>
      </c>
      <c r="F42" s="16">
        <f>IF(ML!F42,ML!F42,"")</f>
        <v>2</v>
      </c>
      <c r="H42" s="29">
        <f>IF(ML!$F42&gt;0,ML!H42,"")</f>
        <v>0.1</v>
      </c>
      <c r="I42" s="29">
        <f>IF(ML!$F42&gt;0,ML!I42,"")</f>
        <v>0</v>
      </c>
    </row>
    <row r="43" spans="1:9">
      <c r="A43" s="43" t="str">
        <f>IF(ML!$F43&gt;0,ML!A43,"")</f>
        <v xml:space="preserve">  1/2 WT</v>
      </c>
      <c r="B43" s="16" t="str">
        <f>SHACK!I43&amp;LDMOS!I43&amp;PJ!I43</f>
        <v xml:space="preserve">PJ R11 </v>
      </c>
      <c r="C43" s="9">
        <f>IF(ML!$F43&gt;0,ML!C43,"")</f>
        <v>47</v>
      </c>
      <c r="D43" s="9" t="str">
        <f>IF(ML!$F43&gt;0,ML!D43,"")</f>
        <v>CF12JT47R0CT-ND</v>
      </c>
      <c r="E43" s="9">
        <f>IF(ML!$F43&gt;0,ML!E43,"")</f>
        <v>2329798</v>
      </c>
      <c r="F43" s="16">
        <f>IF(ML!F43,ML!F43,"")</f>
        <v>1</v>
      </c>
      <c r="H43" s="29">
        <f>IF(ML!$F43&gt;0,ML!H43,"")</f>
        <v>0.1</v>
      </c>
      <c r="I43" s="29">
        <f>IF(ML!$F43&gt;0,ML!I43,"")</f>
        <v>0</v>
      </c>
    </row>
    <row r="44" spans="1:9">
      <c r="A44" s="43" t="str">
        <f>IF(ML!$F44&gt;0,ML!A44,"")</f>
        <v>1/4 WT</v>
      </c>
      <c r="B44" s="16" t="str">
        <f>SHACK!I44&amp;LDMOS!I44&amp;PJ!I44</f>
        <v xml:space="preserve">LD R12-R13 </v>
      </c>
      <c r="C44" s="9">
        <f>IF(ML!$F44&gt;0,ML!C44,"")</f>
        <v>432</v>
      </c>
      <c r="D44" s="9" t="str">
        <f>IF(ML!$F44&gt;0,ML!D44,"")</f>
        <v>S430CACT-ND</v>
      </c>
      <c r="E44" s="9">
        <f>IF(ML!$F44&gt;0,ML!E44,"")</f>
        <v>9341897</v>
      </c>
      <c r="F44" s="16">
        <f>IF(ML!F44,ML!F44,"")</f>
        <v>2</v>
      </c>
      <c r="H44" s="29">
        <f>IF(ML!$F44&gt;0,ML!H44,"")</f>
        <v>0.1</v>
      </c>
      <c r="I44" s="29">
        <f>IF(ML!$F44&gt;0,ML!I44,"")</f>
        <v>0</v>
      </c>
    </row>
    <row r="45" spans="1:9">
      <c r="A45" s="43" t="str">
        <f>IF(ML!$F45&gt;0,ML!A45,"")</f>
        <v>1/4 WT</v>
      </c>
      <c r="B45" s="16" t="str">
        <f>SHACK!I45&amp;LDMOS!I45&amp;PJ!I45</f>
        <v xml:space="preserve">LD R14 </v>
      </c>
      <c r="C45" s="9">
        <f>IF(ML!$F45&gt;0,ML!C45,"")</f>
        <v>75</v>
      </c>
      <c r="D45" s="9" t="str">
        <f>IF(ML!$F45&gt;0,ML!D45,"")</f>
        <v>S75CACT-ND</v>
      </c>
      <c r="E45" s="9">
        <f>IF(ML!$F45&gt;0,ML!E45,"")</f>
        <v>9342257</v>
      </c>
      <c r="F45" s="16">
        <f>IF(ML!F45,ML!F45,"")</f>
        <v>1</v>
      </c>
      <c r="H45" s="29">
        <f>IF(ML!$F45&gt;0,ML!H45,"")</f>
        <v>0.1</v>
      </c>
      <c r="I45" s="29">
        <f>IF(ML!$F45&gt;0,ML!I45,"")</f>
        <v>0</v>
      </c>
    </row>
    <row r="46" spans="1:9">
      <c r="A46" s="43" t="str">
        <f>IF(ML!$F46&gt;0,ML!A46,"")</f>
        <v>PV37X</v>
      </c>
      <c r="B46" s="16" t="str">
        <f>SHACK!I46&amp;LDMOS!I46&amp;PJ!I46</f>
        <v xml:space="preserve">LD R15 </v>
      </c>
      <c r="C46" s="9">
        <f>IF(ML!$F46&gt;0,ML!C46,"")</f>
        <v>200</v>
      </c>
      <c r="D46" s="9" t="str">
        <f>IF(ML!$F46&gt;0,ML!D46,"")</f>
        <v>490-2993-ND</v>
      </c>
      <c r="E46" s="9">
        <f>IF(ML!$F46&gt;0,ML!E46,"")</f>
        <v>9352821</v>
      </c>
      <c r="F46" s="16">
        <f>IF(ML!F46,ML!F46,"")</f>
        <v>1</v>
      </c>
      <c r="H46" s="29">
        <f>IF(ML!$F46&gt;0,ML!H46,"")</f>
        <v>3.12</v>
      </c>
      <c r="I46" s="29">
        <f>IF(ML!$F46&gt;0,ML!I46,"")</f>
        <v>0</v>
      </c>
    </row>
    <row r="47" spans="1:9">
      <c r="A47" s="43" t="str">
        <f>IF(ML!$F47&gt;0,ML!A47,"")</f>
        <v>1/4 WT</v>
      </c>
      <c r="B47" s="16" t="str">
        <f>SHACK!I47&amp;LDMOS!I47&amp;PJ!I47</f>
        <v xml:space="preserve">LD R16 </v>
      </c>
      <c r="C47" s="9">
        <f>IF(ML!$F47&gt;0,ML!C47,"")</f>
        <v>1100</v>
      </c>
      <c r="D47" s="9" t="str">
        <f>IF(ML!$F47&gt;0,ML!D47,"")</f>
        <v>S1.1KCACT-ND</v>
      </c>
      <c r="E47" s="9">
        <f>IF(ML!$F47&gt;0,ML!E47,"")</f>
        <v>9341170</v>
      </c>
      <c r="F47" s="16">
        <f>IF(ML!F47,ML!F47,"")</f>
        <v>1</v>
      </c>
      <c r="H47" s="29">
        <f>IF(ML!$F47&gt;0,ML!H47,"")</f>
        <v>0.1</v>
      </c>
      <c r="I47" s="29">
        <f>IF(ML!$F47&gt;0,ML!I47,"")</f>
        <v>0</v>
      </c>
    </row>
    <row r="48" spans="1:9">
      <c r="A48" s="43" t="str">
        <f>IF(ML!$F48&gt;0,ML!A48,"")</f>
        <v>1/4 WT</v>
      </c>
      <c r="B48" s="16" t="str">
        <f>SHACK!I48&amp;LDMOS!I48&amp;PJ!I48</f>
        <v xml:space="preserve">SK R18 LD R17-R18 PJ R18 </v>
      </c>
      <c r="C48" s="9" t="str">
        <f>IF(ML!$F48&gt;0,ML!C48,"")</f>
        <v>10K</v>
      </c>
      <c r="D48" s="9" t="str">
        <f>IF(ML!$F48&gt;0,ML!D48,"")</f>
        <v>S10KCACT-ND</v>
      </c>
      <c r="E48" s="9">
        <f>IF(ML!$F48&gt;0,ML!E48,"")</f>
        <v>9341110</v>
      </c>
      <c r="F48" s="16">
        <f>IF(ML!F48,ML!F48,"")</f>
        <v>4</v>
      </c>
      <c r="H48" s="29">
        <f>IF(ML!$F48&gt;0,ML!H48,"")</f>
        <v>0.1</v>
      </c>
      <c r="I48" s="29">
        <f>IF(ML!$F48&gt;0,ML!I48,"")</f>
        <v>0</v>
      </c>
    </row>
    <row r="49" spans="1:9">
      <c r="A49" s="43" t="str">
        <f>IF(ML!$F49&gt;0,ML!A49,"")</f>
        <v>1/4 WT</v>
      </c>
      <c r="B49" s="16" t="str">
        <f>SHACK!I49&amp;LDMOS!I49&amp;PJ!I49</f>
        <v xml:space="preserve">LD R19 </v>
      </c>
      <c r="C49" s="9">
        <f>IF(ML!$F49&gt;0,ML!C49,"")</f>
        <v>5110</v>
      </c>
      <c r="D49" s="9" t="str">
        <f>IF(ML!$F49&gt;0,ML!D49,"")</f>
        <v>S5.1KCACT-ND</v>
      </c>
      <c r="E49" s="9">
        <f>IF(ML!$F49&gt;0,ML!E49,"")</f>
        <v>9342010</v>
      </c>
      <c r="F49" s="16">
        <f>IF(ML!F49,ML!F49,"")</f>
        <v>1</v>
      </c>
      <c r="H49" s="29">
        <f>IF(ML!$F49&gt;0,ML!H49,"")</f>
        <v>0.1</v>
      </c>
      <c r="I49" s="29">
        <f>IF(ML!$F49&gt;0,ML!I49,"")</f>
        <v>0</v>
      </c>
    </row>
    <row r="50" spans="1:9">
      <c r="A50" s="43" t="str">
        <f>IF(ML!$F50&gt;0,ML!A50,"")</f>
        <v>1/4 WT</v>
      </c>
      <c r="B50" s="16" t="str">
        <f>SHACK!I50&amp;LDMOS!I50&amp;PJ!I50</f>
        <v xml:space="preserve">LD R20 </v>
      </c>
      <c r="C50" s="9">
        <f>IF(ML!$F50&gt;0,ML!C50,"")</f>
        <v>909</v>
      </c>
      <c r="D50" s="9" t="str">
        <f>IF(ML!$F50&gt;0,ML!D50,"")</f>
        <v>S910CACT-ND</v>
      </c>
      <c r="E50" s="9">
        <f>IF(ML!$F50&gt;0,ML!E50,"")</f>
        <v>9342311</v>
      </c>
      <c r="F50" s="16">
        <f>IF(ML!F50,ML!F50,"")</f>
        <v>1</v>
      </c>
      <c r="H50" s="29">
        <f>IF(ML!$F50&gt;0,ML!H50,"")</f>
        <v>0.1</v>
      </c>
      <c r="I50" s="29">
        <f>IF(ML!$F50&gt;0,ML!I50,"")</f>
        <v>0</v>
      </c>
    </row>
    <row r="51" spans="1:9">
      <c r="A51" s="43" t="str">
        <f>IF(ML!$F51&gt;0,ML!A51,"")</f>
        <v>1/4 WT</v>
      </c>
      <c r="B51" s="16" t="str">
        <f>SHACK!I51&amp;LDMOS!I51&amp;PJ!I51</f>
        <v xml:space="preserve">SK R37-R42 LD R21-R22,R25,R37-R42 PJ R21-R22,R25 R37-R42 </v>
      </c>
      <c r="C51" s="9" t="str">
        <f>IF(ML!$F51&gt;0,ML!C51,"")</f>
        <v>1K</v>
      </c>
      <c r="D51" s="9" t="str">
        <f>IF(ML!$F51&gt;0,ML!D51,"")</f>
        <v>S1KCACT-ND</v>
      </c>
      <c r="E51" s="9">
        <f>IF(ML!$F51&gt;0,ML!E51,"")</f>
        <v>9341102</v>
      </c>
      <c r="F51" s="16">
        <f>IF(ML!F51,ML!F51,"")</f>
        <v>27</v>
      </c>
      <c r="H51" s="29">
        <f>IF(ML!$F51&gt;0,ML!H51,"")</f>
        <v>0.1</v>
      </c>
      <c r="I51" s="29">
        <f>IF(ML!$F51&gt;0,ML!I51,"")</f>
        <v>0</v>
      </c>
    </row>
    <row r="52" spans="1:9">
      <c r="A52" s="43" t="str">
        <f>IF(ML!$F52&gt;0,ML!A52,"")</f>
        <v/>
      </c>
      <c r="B52" s="16"/>
      <c r="C52" s="9" t="str">
        <f>IF(ML!$F52&gt;0,ML!C52,"")</f>
        <v/>
      </c>
      <c r="D52" s="9" t="str">
        <f>IF(ML!$F52&gt;0,ML!D52,"")</f>
        <v/>
      </c>
      <c r="E52" s="9" t="str">
        <f>IF(ML!$F52&gt;0,ML!E52,"")</f>
        <v/>
      </c>
      <c r="F52" s="16" t="str">
        <f>IF(ML!F52,ML!F52,"")</f>
        <v/>
      </c>
      <c r="H52" s="29" t="str">
        <f>IF(ML!$F52&gt;0,ML!H52,"")</f>
        <v/>
      </c>
      <c r="I52" s="29" t="str">
        <f>IF(ML!$F52&gt;0,ML!I52,"")</f>
        <v/>
      </c>
    </row>
    <row r="53" spans="1:9">
      <c r="A53" s="43" t="str">
        <f>IF(ML!$F53&gt;0,ML!A53,"")</f>
        <v>1/4 WT</v>
      </c>
      <c r="B53" s="16" t="str">
        <f>SHACK!I53&amp;LDMOS!I53&amp;PJ!I53</f>
        <v xml:space="preserve">SK R28 LD R28 PJ R28 </v>
      </c>
      <c r="C53" s="9">
        <f>IF(ML!$F53&gt;0,ML!C53,"")</f>
        <v>1500</v>
      </c>
      <c r="D53" s="9" t="str">
        <f>IF(ML!$F53&gt;0,ML!D53,"")</f>
        <v>S1.5KCACT-ND</v>
      </c>
      <c r="E53" s="9">
        <f>IF(ML!$F53&gt;0,ML!E53,"")</f>
        <v>9341323</v>
      </c>
      <c r="F53" s="16">
        <f>IF(ML!F53,ML!F53,"")</f>
        <v>3</v>
      </c>
      <c r="H53" s="29">
        <f>IF(ML!$F53&gt;0,ML!H53,"")</f>
        <v>0.1</v>
      </c>
      <c r="I53" s="29">
        <f>IF(ML!$F53&gt;0,ML!I53,"")</f>
        <v>0</v>
      </c>
    </row>
    <row r="54" spans="1:9">
      <c r="A54" s="43" t="str">
        <f>IF(ML!$F54&gt;0,ML!A54,"")</f>
        <v>PV37W</v>
      </c>
      <c r="B54" s="16" t="str">
        <f>SHACK!I54&amp;LDMOS!I54&amp;PJ!I54</f>
        <v xml:space="preserve">SK R30 LD R30 PJ R30 </v>
      </c>
      <c r="C54" s="9" t="str">
        <f>IF(ML!$F54&gt;0,ML!C54,"")</f>
        <v>10K</v>
      </c>
      <c r="D54" s="9" t="str">
        <f>IF(ML!$F54&gt;0,ML!D54,"")</f>
        <v>490-2970-ND</v>
      </c>
      <c r="E54" s="9">
        <f>IF(ML!$F54&gt;0,ML!E54,"")</f>
        <v>9352651</v>
      </c>
      <c r="F54" s="16">
        <f>IF(ML!F54,ML!F54,"")</f>
        <v>3</v>
      </c>
      <c r="H54" s="29">
        <f>IF(ML!$F54&gt;0,ML!H54,"")</f>
        <v>2.08</v>
      </c>
      <c r="I54" s="29">
        <f>IF(ML!$F54&gt;0,ML!I54,"")</f>
        <v>0</v>
      </c>
    </row>
    <row r="55" spans="1:9">
      <c r="A55" s="43" t="str">
        <f>IF(ML!$F55&gt;0,ML!A55,"")</f>
        <v>1/4 WT</v>
      </c>
      <c r="B55" s="16" t="str">
        <f>SHACK!I55&amp;LDMOS!I55&amp;PJ!I55</f>
        <v xml:space="preserve">SK R31-R36 LD R31-R36 PJ R31-R36 </v>
      </c>
      <c r="C55" s="9">
        <f>IF(ML!$F55&gt;0,ML!C55,"")</f>
        <v>470</v>
      </c>
      <c r="D55" s="9" t="str">
        <f>IF(ML!$F55&gt;0,ML!D55,"")</f>
        <v>S470CACT-ND</v>
      </c>
      <c r="E55" s="9">
        <f>IF(ML!$F55&gt;0,ML!E55,"")</f>
        <v>9341943</v>
      </c>
      <c r="F55" s="16">
        <f>IF(ML!F55,ML!F55,"")</f>
        <v>18</v>
      </c>
      <c r="H55" s="29">
        <f>IF(ML!$F55&gt;0,ML!H55,"")</f>
        <v>0.1</v>
      </c>
      <c r="I55" s="29">
        <f>IF(ML!$F55&gt;0,ML!I55,"")</f>
        <v>0</v>
      </c>
    </row>
    <row r="56" spans="1:9">
      <c r="A56" s="43" t="str">
        <f>IF(ML!$F56&gt;0,ML!A56,"")</f>
        <v/>
      </c>
      <c r="B56" s="16" t="str">
        <f>SHACK!I56&amp;LDMOS!I56&amp;PJ!I56</f>
        <v/>
      </c>
      <c r="C56" s="9" t="str">
        <f>IF(ML!$F56&gt;0,ML!C56,"")</f>
        <v/>
      </c>
      <c r="D56" s="9" t="str">
        <f>IF(ML!$F56&gt;0,ML!D56,"")</f>
        <v/>
      </c>
      <c r="E56" s="9" t="str">
        <f>IF(ML!$F56&gt;0,ML!E56,"")</f>
        <v/>
      </c>
      <c r="F56" s="16" t="str">
        <f>IF(ML!F56,ML!F56,"")</f>
        <v/>
      </c>
      <c r="H56" s="29" t="str">
        <f>IF(ML!$F56&gt;0,ML!H56,"")</f>
        <v/>
      </c>
      <c r="I56" s="29" t="str">
        <f>IF(ML!$F56&gt;0,ML!I56,"")</f>
        <v/>
      </c>
    </row>
    <row r="57" spans="1:9">
      <c r="A57" s="43" t="str">
        <f>IF(ML!$F57&gt;0,ML!A57,"")</f>
        <v xml:space="preserve">  1/2 WT</v>
      </c>
      <c r="B57" s="16" t="str">
        <f>SHACK!I57&amp;LDMOS!I57&amp;PJ!I57</f>
        <v xml:space="preserve">SK R43 LD R43 PJ R43 </v>
      </c>
      <c r="C57" s="9">
        <f>IF(ML!$F57&gt;0,ML!C57,"")</f>
        <v>470</v>
      </c>
      <c r="D57" s="9" t="str">
        <f>IF(ML!$F57&gt;0,ML!D57,"")</f>
        <v>CF12JT470RCT-ND</v>
      </c>
      <c r="E57" s="9">
        <f>IF(ML!$F57&gt;0,ML!E57,"")</f>
        <v>9340610</v>
      </c>
      <c r="F57" s="16">
        <f>IF(ML!F57,ML!F57,"")</f>
        <v>3</v>
      </c>
      <c r="H57" s="29">
        <f>IF(ML!$F57&gt;0,ML!H57,"")</f>
        <v>0.1</v>
      </c>
      <c r="I57" s="29">
        <f>IF(ML!$F57&gt;0,ML!I57,"")</f>
        <v>0</v>
      </c>
    </row>
    <row r="58" spans="1:9" s="5" customFormat="1">
      <c r="A58" s="43" t="str">
        <f>IF(ML!$F58&gt;0,ML!A58,"")</f>
        <v/>
      </c>
      <c r="B58" s="16" t="str">
        <f>SHACK!I58&amp;LDMOS!I58&amp;PJ!I58</f>
        <v/>
      </c>
      <c r="C58" s="9" t="str">
        <f>IF(ML!$F58&gt;0,ML!C58,"")</f>
        <v/>
      </c>
      <c r="D58" s="9" t="str">
        <f>IF(ML!$F58&gt;0,ML!D58,"")</f>
        <v/>
      </c>
      <c r="E58" s="9" t="str">
        <f>IF(ML!$F58&gt;0,ML!E58,"")</f>
        <v/>
      </c>
      <c r="F58" s="16" t="str">
        <f>IF(ML!F58,ML!F58,"")</f>
        <v/>
      </c>
      <c r="H58" s="29" t="str">
        <f>IF(ML!$F58&gt;0,ML!H58,"")</f>
        <v/>
      </c>
      <c r="I58" s="29" t="str">
        <f>IF(ML!$F58&gt;0,ML!I58,"")</f>
        <v/>
      </c>
    </row>
    <row r="59" spans="1:9">
      <c r="A59" s="43" t="str">
        <f>IF(ML!$F59&gt;0,ML!A59,"")</f>
        <v>28-DIP</v>
      </c>
      <c r="B59" s="16" t="str">
        <f>SHACK!I59&amp;LDMOS!I59&amp;PJ!I59</f>
        <v xml:space="preserve">SK U1 LD U1 PJ U1 </v>
      </c>
      <c r="C59" s="9" t="str">
        <f>IF(ML!$F59&gt;0,ML!C59,"")</f>
        <v>ATMEGA328</v>
      </c>
      <c r="D59" s="9" t="str">
        <f>IF(ML!$F59&gt;0,ML!D59,"")</f>
        <v>ATMEGA328-PU-ND</v>
      </c>
      <c r="E59" s="9">
        <f>IF(ML!$F59&gt;0,ML!E59,"")</f>
        <v>1972087</v>
      </c>
      <c r="F59" s="16">
        <f>IF(ML!F59,ML!F59,"")</f>
        <v>3</v>
      </c>
      <c r="H59" s="29">
        <f>IF(ML!$F59&gt;0,ML!H59,"")</f>
        <v>1.96</v>
      </c>
      <c r="I59" s="29">
        <f>IF(ML!$F59&gt;0,ML!I59,"")</f>
        <v>0</v>
      </c>
    </row>
    <row r="60" spans="1:9" s="5" customFormat="1">
      <c r="A60" s="43" t="str">
        <f>IF(ML!$F60&gt;0,ML!A60,"")</f>
        <v>--</v>
      </c>
      <c r="B60" s="16" t="str">
        <f>SHACK!I60&amp;LDMOS!I60&amp;PJ!I60</f>
        <v xml:space="preserve">   </v>
      </c>
      <c r="C60" s="9" t="str">
        <f>IF(ML!$F60&gt;0,ML!C60,"")</f>
        <v xml:space="preserve">   U1 SOCKET</v>
      </c>
      <c r="D60" s="9" t="str">
        <f>IF(ML!$F60&gt;0,ML!D60,"")</f>
        <v>ED3050-5-ND</v>
      </c>
      <c r="E60" s="9">
        <f>IF(ML!$F60&gt;0,ML!E60,"")</f>
        <v>1103850</v>
      </c>
      <c r="F60" s="16">
        <f>IF(ML!F60,ML!F60,"")</f>
        <v>3</v>
      </c>
      <c r="H60" s="29">
        <f>IF(ML!$F60&gt;0,ML!H60,"")</f>
        <v>0.33</v>
      </c>
      <c r="I60" s="29">
        <f>IF(ML!$F60&gt;0,ML!I60,"")</f>
        <v>0</v>
      </c>
    </row>
    <row r="61" spans="1:9">
      <c r="A61" s="43" t="str">
        <f>IF(ML!$F61&gt;0,ML!A61,"")</f>
        <v>TSOT-23-5</v>
      </c>
      <c r="B61" s="16" t="str">
        <f>SHACK!I61&amp;LDMOS!I61&amp;PJ!I61</f>
        <v xml:space="preserve">LD U2 PJ U2 </v>
      </c>
      <c r="C61" s="9" t="str">
        <f>IF(ML!$F61&gt;0,ML!C61,"")</f>
        <v>LTC6101</v>
      </c>
      <c r="D61" s="9" t="str">
        <f>IF(ML!$F61&gt;0,ML!D61,"")</f>
        <v>LTC6101CCS5#TRPBFCT-ND</v>
      </c>
      <c r="E61" s="9" t="str">
        <f>IF(ML!$F61&gt;0,ML!E61,"")</f>
        <v>NONE</v>
      </c>
      <c r="F61" s="16">
        <f>IF(ML!F61,ML!F61,"")</f>
        <v>2</v>
      </c>
      <c r="H61" s="29">
        <f>IF(ML!$F61&gt;0,ML!H61,"")</f>
        <v>2.6</v>
      </c>
      <c r="I61" s="29">
        <f>IF(ML!$F61&gt;0,ML!I61,"")</f>
        <v>0</v>
      </c>
    </row>
    <row r="62" spans="1:9">
      <c r="A62" s="43" t="str">
        <f>IF(ML!$F62&gt;0,ML!A62,"")</f>
        <v>SOT23-4</v>
      </c>
      <c r="B62" s="16" t="str">
        <f>SHACK!I62&amp;LDMOS!I62&amp;PJ!I62</f>
        <v xml:space="preserve">LD U3 </v>
      </c>
      <c r="C62" s="9" t="str">
        <f>IF(ML!$F62&gt;0,ML!C62,"")</f>
        <v>LM7321</v>
      </c>
      <c r="D62" s="9" t="str">
        <f>IF(ML!$F62&gt;0,ML!D62,"")</f>
        <v>LM7321MF/NOPBCT-ND</v>
      </c>
      <c r="E62" s="9">
        <f>IF(ML!$F62&gt;0,ML!E62,"")</f>
        <v>1663013</v>
      </c>
      <c r="F62" s="16">
        <f>IF(ML!F62,ML!F62,"")</f>
        <v>1</v>
      </c>
      <c r="H62" s="29">
        <f>IF(ML!$F62&gt;0,ML!H62,"")</f>
        <v>2.04</v>
      </c>
      <c r="I62" s="29">
        <f>IF(ML!$F62&gt;0,ML!I62,"")</f>
        <v>0</v>
      </c>
    </row>
    <row r="63" spans="1:9">
      <c r="A63" s="43" t="str">
        <f>IF(ML!$F63&gt;0,ML!A63,"")</f>
        <v>--</v>
      </c>
      <c r="B63" s="16" t="str">
        <f>SHACK!I63&amp;LDMOS!I63&amp;PJ!I63</f>
        <v xml:space="preserve">PJ U4 </v>
      </c>
      <c r="C63" s="9" t="str">
        <f>IF(ML!$F63&gt;0,ML!C63,"")</f>
        <v>PCSA1-S12-S12-S</v>
      </c>
      <c r="D63" s="9" t="str">
        <f>IF(ML!$F63&gt;0,ML!D63,"")</f>
        <v>102-3950-ND</v>
      </c>
      <c r="E63" s="9">
        <f>IF(ML!$F63&gt;0,ML!E63,"")</f>
        <v>2564443</v>
      </c>
      <c r="F63" s="16">
        <f>IF(ML!F63,ML!F63,"")</f>
        <v>1</v>
      </c>
      <c r="H63" s="29">
        <f>IF(ML!$F63&gt;0,ML!H63,"")</f>
        <v>3.87</v>
      </c>
      <c r="I63" s="29">
        <f>IF(ML!$F63&gt;0,ML!I63,"")</f>
        <v>0</v>
      </c>
    </row>
    <row r="64" spans="1:9">
      <c r="A64" s="43" t="str">
        <f>IF(ML!$F64&gt;0,ML!A64,"")</f>
        <v>D-PAK</v>
      </c>
      <c r="B64" s="16" t="str">
        <f>SHACK!I64&amp;LDMOS!I64&amp;PJ!I64</f>
        <v xml:space="preserve">LD U5 </v>
      </c>
      <c r="C64" s="9" t="str">
        <f>IF(ML!$F64&gt;0,ML!C64,"")</f>
        <v>78M08</v>
      </c>
      <c r="D64" s="9" t="str">
        <f>IF(ML!$F64&gt;0,ML!D64,"")</f>
        <v>MC78M08CDTRKGOSCT-ND</v>
      </c>
      <c r="E64" s="9">
        <f>IF(ML!$F64&gt;0,ML!E64,"")</f>
        <v>2534200</v>
      </c>
      <c r="F64" s="16">
        <f>IF(ML!F64,ML!F64,"")</f>
        <v>1</v>
      </c>
      <c r="H64" s="29">
        <f>IF(ML!$F64&gt;0,ML!H64,"")</f>
        <v>0.44</v>
      </c>
      <c r="I64" s="29">
        <f>IF(ML!$F64&gt;0,ML!I64,"")</f>
        <v>0</v>
      </c>
    </row>
    <row r="65" spans="1:9">
      <c r="A65" s="43" t="str">
        <f>IF(ML!$F65&gt;0,ML!A65,"")</f>
        <v/>
      </c>
      <c r="B65" s="16" t="str">
        <f>SHACK!I65&amp;LDMOS!I65&amp;PJ!I65</f>
        <v/>
      </c>
      <c r="C65" s="9" t="str">
        <f>IF(ML!$F65&gt;0,ML!C65,"")</f>
        <v/>
      </c>
      <c r="D65" s="9" t="str">
        <f>IF(ML!$F65&gt;0,ML!D65,"")</f>
        <v/>
      </c>
      <c r="E65" s="9" t="str">
        <f>IF(ML!$F65&gt;0,ML!E65,"")</f>
        <v/>
      </c>
      <c r="F65" s="16" t="str">
        <f>IF(ML!F65,ML!F65,"")</f>
        <v/>
      </c>
      <c r="H65" s="29" t="str">
        <f>IF(ML!$F65&gt;0,ML!H65,"")</f>
        <v/>
      </c>
      <c r="I65" s="29" t="str">
        <f>IF(ML!$F65&gt;0,ML!I65,"")</f>
        <v/>
      </c>
    </row>
    <row r="66" spans="1:9">
      <c r="A66" s="43" t="str">
        <f>IF(ML!$F66&gt;0,ML!A66,"")</f>
        <v>SOT223-4</v>
      </c>
      <c r="B66" s="16" t="str">
        <f>SHACK!I66&amp;LDMOS!I66&amp;PJ!I66</f>
        <v xml:space="preserve">LD U6 PJ U6 </v>
      </c>
      <c r="C66" s="9" t="str">
        <f>IF(ML!$F66&gt;0,ML!C66,"")</f>
        <v>ITS4141N</v>
      </c>
      <c r="D66" s="9" t="str">
        <f>IF(ML!$F66&gt;0,ML!D66,"")</f>
        <v>ITS4141NHUMA1CT-ND</v>
      </c>
      <c r="E66" s="9">
        <f>IF(ML!$F66&gt;0,ML!E66,"")</f>
        <v>1440815</v>
      </c>
      <c r="F66" s="16">
        <f>IF(ML!F66,ML!F66,"")</f>
        <v>2</v>
      </c>
      <c r="H66" s="29">
        <f>IF(ML!$F66&gt;0,ML!H66,"")</f>
        <v>2.1800000000000002</v>
      </c>
      <c r="I66" s="29">
        <f>IF(ML!$F66&gt;0,ML!I66,"")</f>
        <v>0</v>
      </c>
    </row>
    <row r="67" spans="1:9">
      <c r="A67" s="43" t="str">
        <f>IF(ML!$F67&gt;0,ML!A67,"")</f>
        <v>D-PAK</v>
      </c>
      <c r="B67" s="16" t="str">
        <f>SHACK!I67&amp;LDMOS!I67&amp;PJ!I67</f>
        <v xml:space="preserve">SK U7 LD U7 PJ U7 </v>
      </c>
      <c r="C67" s="9" t="str">
        <f>IF(ML!$F67&gt;0,ML!C67,"")</f>
        <v>78M05</v>
      </c>
      <c r="D67" s="9" t="str">
        <f>IF(ML!$F67&gt;0,ML!D67,"")</f>
        <v>MC78M05CDTRKGOSCT-ND</v>
      </c>
      <c r="E67" s="9">
        <f>IF(ML!$F67&gt;0,ML!E67,"")</f>
        <v>1703354</v>
      </c>
      <c r="F67" s="16">
        <f>IF(ML!F67,ML!F67,"")</f>
        <v>3</v>
      </c>
      <c r="H67" s="29">
        <f>IF(ML!$F67&gt;0,ML!H67,"")</f>
        <v>0.46</v>
      </c>
      <c r="I67" s="29">
        <f>IF(ML!$F67&gt;0,ML!I67,"")</f>
        <v>0</v>
      </c>
    </row>
    <row r="68" spans="1:9" s="10" customFormat="1">
      <c r="A68" s="43" t="str">
        <f>IF(ML!$F68&gt;0,ML!A68,"")</f>
        <v/>
      </c>
      <c r="B68" s="16" t="str">
        <f>SHACK!I68&amp;LDMOS!I68&amp;PJ!I68</f>
        <v/>
      </c>
      <c r="C68" s="9" t="str">
        <f>IF(ML!$F68&gt;0,ML!C68,"")</f>
        <v/>
      </c>
      <c r="D68" s="9" t="str">
        <f>IF(ML!$F68&gt;0,ML!D68,"")</f>
        <v/>
      </c>
      <c r="E68" s="9" t="str">
        <f>IF(ML!$F68&gt;0,ML!E68,"")</f>
        <v/>
      </c>
      <c r="F68" s="16" t="str">
        <f>IF(ML!F68,ML!F68,"")</f>
        <v/>
      </c>
      <c r="H68" s="29" t="str">
        <f>IF(ML!$F68&gt;0,ML!H68,"")</f>
        <v/>
      </c>
      <c r="I68" s="29" t="str">
        <f>IF(ML!$F68&gt;0,ML!I68,"")</f>
        <v/>
      </c>
    </row>
    <row r="69" spans="1:9" s="8" customFormat="1">
      <c r="A69" s="43" t="str">
        <f>IF(ML!$F69&gt;0,ML!A69,"")</f>
        <v>--</v>
      </c>
      <c r="B69" s="16" t="str">
        <f>SHACK!I69&amp;LDMOS!I69&amp;PJ!I69</f>
        <v xml:space="preserve">SK U8 LD U8 PJ U8 </v>
      </c>
      <c r="C69" s="9" t="str">
        <f>IF(ML!$F69&gt;0,ML!C69,"")</f>
        <v>nRF905</v>
      </c>
      <c r="D69" s="9" t="str">
        <f>IF(ML!$F69&gt;0,ML!D69,"")</f>
        <v>eBay</v>
      </c>
      <c r="E69" s="9">
        <f>IF(ML!$F69&gt;0,ML!E69,"")</f>
        <v>0</v>
      </c>
      <c r="F69" s="16">
        <f>IF(ML!F69,ML!F69,"")</f>
        <v>3</v>
      </c>
      <c r="H69" s="29">
        <f>IF(ML!$F69&gt;0,ML!H69,"")</f>
        <v>0</v>
      </c>
      <c r="I69" s="29">
        <f>IF(ML!$F69&gt;0,ML!I69,"")</f>
        <v>0</v>
      </c>
    </row>
    <row r="70" spans="1:9" s="4" customFormat="1">
      <c r="A70" s="43" t="str">
        <f>IF(ML!$F70&gt;0,ML!A70,"")</f>
        <v>2  X 7</v>
      </c>
      <c r="B70" s="16" t="str">
        <f>SHACK!I70&amp;LDMOS!I70&amp;PJ!I70</f>
        <v xml:space="preserve">SK U8 LD U8 PJ U8 </v>
      </c>
      <c r="C70" s="9" t="str">
        <f>IF(ML!$F70&gt;0,ML!C70,"")</f>
        <v xml:space="preserve">  U8 SOCKET</v>
      </c>
      <c r="D70" s="9" t="str">
        <f>IF(ML!$F70&gt;0,ML!D70,"")</f>
        <v>SAM1212-07-ND</v>
      </c>
      <c r="E70" s="9">
        <f>IF(ML!$F70&gt;0,ML!E70,"")</f>
        <v>2505015</v>
      </c>
      <c r="F70" s="16">
        <f>IF(ML!F70,ML!F70,"")</f>
        <v>3</v>
      </c>
      <c r="H70" s="29">
        <f>IF(ML!$F70&gt;0,ML!H70,"")</f>
        <v>1.18</v>
      </c>
      <c r="I70" s="29">
        <f>IF(ML!$F70&gt;0,ML!I70,"")</f>
        <v>0</v>
      </c>
    </row>
    <row r="71" spans="1:9" s="4" customFormat="1">
      <c r="A71" s="43" t="str">
        <f>IF(ML!$F71&gt;0,ML!A71,"")</f>
        <v>--</v>
      </c>
      <c r="B71" s="16" t="str">
        <f>SHACK!I71&amp;LDMOS!I71&amp;PJ!I71</f>
        <v xml:space="preserve">SK LD PJ </v>
      </c>
      <c r="C71" s="9" t="str">
        <f>IF(ML!$F71&gt;0,ML!C71,"")</f>
        <v>NANO VER 3.X</v>
      </c>
      <c r="D71" s="9" t="str">
        <f>IF(ML!$F71&gt;0,ML!D71,"")</f>
        <v>eBay</v>
      </c>
      <c r="E71" s="9">
        <f>IF(ML!$F71&gt;0,ML!E71,"")</f>
        <v>0</v>
      </c>
      <c r="F71" s="16">
        <f>IF(ML!F71,ML!F71,"")</f>
        <v>3</v>
      </c>
      <c r="H71" s="29">
        <f>IF(ML!$F71&gt;0,ML!H71,"")</f>
        <v>0</v>
      </c>
      <c r="I71" s="29">
        <f>IF(ML!$F71&gt;0,ML!I71,"")</f>
        <v>0</v>
      </c>
    </row>
    <row r="72" spans="1:9" s="4" customFormat="1">
      <c r="A72" s="43" t="str">
        <f>IF(ML!$F72&gt;0,ML!A72,"")</f>
        <v>1 X 15</v>
      </c>
      <c r="B72" s="16" t="str">
        <f>SHACK!I72&amp;LDMOS!I72&amp;PJ!I72</f>
        <v xml:space="preserve">SK LD PJ </v>
      </c>
      <c r="C72" s="9" t="str">
        <f>IF(ML!$F72&gt;0,ML!C72,"")</f>
        <v xml:space="preserve">   NANO SOCKET</v>
      </c>
      <c r="D72" s="9" t="str">
        <f>IF(ML!$F72&gt;0,ML!D72,"")</f>
        <v>S7013-ND</v>
      </c>
      <c r="E72" s="9">
        <f>IF(ML!$F72&gt;0,ML!E72,"")</f>
        <v>1804588</v>
      </c>
      <c r="F72" s="16">
        <f>IF(ML!F72,ML!F72,"")</f>
        <v>6</v>
      </c>
      <c r="H72" s="29">
        <f>IF(ML!$F72&gt;0,ML!H72,"")</f>
        <v>0.98</v>
      </c>
      <c r="I72" s="29">
        <f>IF(ML!$F72&gt;0,ML!I72,"")</f>
        <v>0</v>
      </c>
    </row>
    <row r="73" spans="1:9">
      <c r="A73" s="43" t="str">
        <f>IF(ML!$F73&gt;0,ML!A73,"")</f>
        <v/>
      </c>
      <c r="B73" s="16" t="str">
        <f>SHACK!I73&amp;LDMOS!I73&amp;PJ!I73</f>
        <v/>
      </c>
      <c r="C73" s="9" t="str">
        <f>IF(ML!$F73&gt;0,ML!C73,"")</f>
        <v/>
      </c>
      <c r="D73" s="9" t="str">
        <f>IF(ML!$F73&gt;0,ML!D73,"")</f>
        <v/>
      </c>
      <c r="E73" s="9" t="str">
        <f>IF(ML!$F73&gt;0,ML!E73,"")</f>
        <v/>
      </c>
      <c r="F73" s="16" t="str">
        <f>IF(ML!F73,ML!F73,"")</f>
        <v/>
      </c>
      <c r="H73" s="29" t="str">
        <f>IF(ML!$F73&gt;0,ML!H73,"")</f>
        <v/>
      </c>
      <c r="I73" s="29" t="str">
        <f>IF(ML!$F73&gt;0,ML!I73,"")</f>
        <v/>
      </c>
    </row>
    <row r="74" spans="1:9">
      <c r="A74" s="43" t="str">
        <f>IF(ML!$F74&gt;0,ML!A74,"")</f>
        <v>--</v>
      </c>
      <c r="B74" s="16" t="str">
        <f>SHACK!I74&amp;LDMOS!I74&amp;PJ!I74</f>
        <v xml:space="preserve">SK X1 LD X1 PJ X1 </v>
      </c>
      <c r="C74" s="9" t="str">
        <f>IF(ML!$F74&gt;0,ML!C74,"")</f>
        <v>8 MHZ</v>
      </c>
      <c r="D74" s="9" t="str">
        <f>IF(ML!$F74&gt;0,ML!D74,"")</f>
        <v>535-9062-ND</v>
      </c>
      <c r="E74" s="9">
        <f>IF(ML!$F74&gt;0,ML!E74,"")</f>
        <v>2467712</v>
      </c>
      <c r="F74" s="16">
        <f>IF(ML!F74,ML!F74,"")</f>
        <v>3</v>
      </c>
      <c r="H74" s="29">
        <f>IF(ML!$F74&gt;0,ML!H74,"")</f>
        <v>0.33</v>
      </c>
      <c r="I74" s="29">
        <f>IF(ML!$F74&gt;0,ML!I74,"")</f>
        <v>0</v>
      </c>
    </row>
    <row r="78" spans="1:9">
      <c r="I78" s="29">
        <f>SUM(I7:I77)</f>
        <v>9.58</v>
      </c>
    </row>
  </sheetData>
  <mergeCells count="3">
    <mergeCell ref="C1:D1"/>
    <mergeCell ref="D2:E2"/>
    <mergeCell ref="F1:G1"/>
  </mergeCells>
  <printOptions gridLines="1"/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4"/>
  <sheetViews>
    <sheetView workbookViewId="0">
      <pane ySplit="2" topLeftCell="A3" activePane="bottomLeft" state="frozen"/>
      <selection pane="bottomLeft" sqref="A1:A2"/>
    </sheetView>
  </sheetViews>
  <sheetFormatPr defaultRowHeight="15"/>
  <cols>
    <col min="1" max="1" width="10.5703125" style="10" customWidth="1"/>
    <col min="2" max="2" width="12.28515625" style="10" customWidth="1"/>
    <col min="3" max="3" width="16.42578125" style="9" customWidth="1"/>
    <col min="4" max="4" width="5.140625" style="10" customWidth="1"/>
    <col min="5" max="5" width="10.140625" style="10" customWidth="1"/>
    <col min="6" max="6" width="5.42578125" style="16" customWidth="1"/>
    <col min="7" max="7" width="7.140625" style="10" customWidth="1"/>
    <col min="8" max="8" width="3" style="10" customWidth="1"/>
    <col min="9" max="9" width="7.140625" style="10" customWidth="1"/>
    <col min="10" max="11" width="9.140625" style="10"/>
    <col min="12" max="12" width="12" style="10" customWidth="1"/>
    <col min="13" max="16384" width="9.140625" style="10"/>
  </cols>
  <sheetData>
    <row r="1" spans="1:17" ht="15.75" customHeight="1">
      <c r="A1" s="50" t="s">
        <v>122</v>
      </c>
      <c r="B1" s="13" t="s">
        <v>72</v>
      </c>
      <c r="D1" s="1"/>
      <c r="E1" s="1" t="s">
        <v>73</v>
      </c>
      <c r="F1" s="14" t="s">
        <v>74</v>
      </c>
      <c r="G1" s="3">
        <f>ORDER!G2</f>
        <v>1</v>
      </c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5.75" customHeight="1">
      <c r="A2" s="50"/>
      <c r="B2" s="1" t="s">
        <v>24</v>
      </c>
      <c r="C2" s="7"/>
      <c r="D2" s="1"/>
      <c r="E2" s="1"/>
      <c r="F2" s="15" t="s">
        <v>27</v>
      </c>
      <c r="G2" s="18" t="s">
        <v>30</v>
      </c>
      <c r="H2" s="12"/>
      <c r="J2" s="11"/>
      <c r="K2" s="11"/>
      <c r="L2" s="11"/>
      <c r="M2" s="11"/>
      <c r="N2" s="11"/>
      <c r="O2" s="11"/>
      <c r="P2" s="11"/>
      <c r="Q2" s="11"/>
    </row>
    <row r="3" spans="1:17" s="22" customFormat="1" ht="15.75" customHeight="1">
      <c r="A3" s="41"/>
      <c r="B3" s="1"/>
      <c r="C3" s="7"/>
      <c r="D3" s="1"/>
      <c r="E3" s="1"/>
      <c r="F3" s="15"/>
      <c r="G3" s="18"/>
      <c r="H3" s="12"/>
      <c r="J3" s="11"/>
      <c r="K3" s="11"/>
      <c r="L3" s="11"/>
      <c r="M3" s="11"/>
      <c r="N3" s="11"/>
      <c r="O3" s="11"/>
      <c r="P3" s="11"/>
      <c r="Q3" s="11"/>
    </row>
    <row r="4" spans="1:17" s="22" customFormat="1" ht="15.75" customHeight="1">
      <c r="A4" s="41"/>
      <c r="B4" s="1"/>
      <c r="C4" s="7"/>
      <c r="D4" s="1"/>
      <c r="E4" s="1"/>
      <c r="F4" s="15"/>
      <c r="G4" s="18"/>
      <c r="H4" s="12"/>
      <c r="J4" s="11"/>
      <c r="K4" s="11"/>
      <c r="L4" s="11"/>
      <c r="M4" s="11"/>
      <c r="N4" s="11"/>
      <c r="O4" s="11"/>
      <c r="P4" s="11"/>
      <c r="Q4" s="11"/>
    </row>
    <row r="5" spans="1:17" s="22" customFormat="1" ht="15.75" customHeight="1">
      <c r="A5" s="41"/>
      <c r="B5" s="1"/>
      <c r="C5" s="7"/>
      <c r="D5" s="1"/>
      <c r="E5" s="1"/>
      <c r="F5" s="15"/>
      <c r="G5" s="18"/>
      <c r="H5" s="12"/>
      <c r="J5" s="11"/>
      <c r="K5" s="11"/>
      <c r="L5" s="11"/>
      <c r="M5" s="11"/>
      <c r="N5" s="11"/>
      <c r="O5" s="11"/>
      <c r="P5" s="11"/>
      <c r="Q5" s="11"/>
    </row>
    <row r="6" spans="1:17" s="22" customFormat="1" ht="15.75" customHeight="1">
      <c r="A6" s="41"/>
      <c r="B6" s="1"/>
      <c r="C6" s="7"/>
      <c r="D6" s="1"/>
      <c r="E6" s="1"/>
      <c r="F6" s="15"/>
      <c r="G6" s="18"/>
      <c r="H6" s="12"/>
      <c r="J6" s="11"/>
      <c r="K6" s="11"/>
      <c r="L6" s="11"/>
      <c r="M6" s="11"/>
      <c r="N6" s="11"/>
      <c r="O6" s="11"/>
      <c r="P6" s="11"/>
      <c r="Q6" s="11"/>
    </row>
    <row r="7" spans="1:17">
      <c r="B7" s="22" t="s">
        <v>126</v>
      </c>
      <c r="C7" s="9" t="s">
        <v>0</v>
      </c>
      <c r="F7" s="16">
        <v>2</v>
      </c>
      <c r="G7" s="10">
        <f>F7*$G$1</f>
        <v>2</v>
      </c>
      <c r="I7" s="10" t="str">
        <f>IF(G7,B7&amp;" ","")</f>
        <v xml:space="preserve">SK C1-C2 </v>
      </c>
    </row>
    <row r="8" spans="1:17">
      <c r="C8" s="9" t="s">
        <v>1</v>
      </c>
      <c r="I8" s="22"/>
    </row>
    <row r="9" spans="1:17">
      <c r="B9" s="22" t="s">
        <v>257</v>
      </c>
      <c r="C9" s="9" t="s">
        <v>2</v>
      </c>
      <c r="F9" s="16">
        <v>7</v>
      </c>
      <c r="G9" s="10">
        <f t="shared" ref="G9:G27" si="0">F9*$G$1</f>
        <v>7</v>
      </c>
      <c r="I9" s="22" t="str">
        <f t="shared" ref="I9:I73" si="1">IF(G9,B9&amp;" ","")</f>
        <v xml:space="preserve">SK C8-C12,C18-C19 </v>
      </c>
    </row>
    <row r="10" spans="1:17" s="22" customFormat="1">
      <c r="C10" s="9"/>
      <c r="F10" s="16"/>
    </row>
    <row r="11" spans="1:17">
      <c r="B11" s="22" t="s">
        <v>127</v>
      </c>
      <c r="C11" s="9" t="s">
        <v>3</v>
      </c>
      <c r="F11" s="16">
        <v>2</v>
      </c>
      <c r="G11" s="10">
        <f t="shared" si="0"/>
        <v>2</v>
      </c>
      <c r="I11" s="22" t="str">
        <f t="shared" si="1"/>
        <v xml:space="preserve">SK C16-C17 </v>
      </c>
    </row>
    <row r="12" spans="1:17">
      <c r="I12" s="22"/>
    </row>
    <row r="13" spans="1:17">
      <c r="B13" s="22" t="s">
        <v>255</v>
      </c>
      <c r="C13" s="9" t="s">
        <v>4</v>
      </c>
      <c r="F13" s="16">
        <v>1</v>
      </c>
      <c r="G13" s="10">
        <f t="shared" si="0"/>
        <v>1</v>
      </c>
      <c r="I13" s="22" t="str">
        <f t="shared" si="1"/>
        <v xml:space="preserve">SK D1 </v>
      </c>
    </row>
    <row r="14" spans="1:17">
      <c r="B14" s="22" t="s">
        <v>128</v>
      </c>
      <c r="C14" s="9" t="s">
        <v>22</v>
      </c>
      <c r="F14" s="16">
        <v>1</v>
      </c>
      <c r="G14" s="10">
        <f t="shared" si="0"/>
        <v>1</v>
      </c>
      <c r="I14" s="22" t="str">
        <f t="shared" si="1"/>
        <v xml:space="preserve">SK D2 </v>
      </c>
    </row>
    <row r="15" spans="1:17">
      <c r="B15" s="22" t="s">
        <v>129</v>
      </c>
      <c r="C15" s="9" t="s">
        <v>22</v>
      </c>
      <c r="F15" s="16">
        <v>1</v>
      </c>
      <c r="G15" s="10">
        <f t="shared" si="0"/>
        <v>1</v>
      </c>
      <c r="I15" s="22" t="str">
        <f t="shared" si="1"/>
        <v xml:space="preserve">SK D3 </v>
      </c>
    </row>
    <row r="16" spans="1:17">
      <c r="B16" s="22"/>
      <c r="I16" s="22" t="str">
        <f t="shared" si="1"/>
        <v/>
      </c>
    </row>
    <row r="17" spans="1:9">
      <c r="I17" s="22" t="str">
        <f t="shared" si="1"/>
        <v/>
      </c>
    </row>
    <row r="18" spans="1:9">
      <c r="I18" s="22" t="str">
        <f t="shared" si="1"/>
        <v/>
      </c>
    </row>
    <row r="19" spans="1:9">
      <c r="A19" s="10" t="s">
        <v>31</v>
      </c>
      <c r="B19" s="22" t="s">
        <v>130</v>
      </c>
      <c r="C19" s="9" t="s">
        <v>35</v>
      </c>
      <c r="F19" s="16">
        <v>0</v>
      </c>
      <c r="G19" s="17">
        <f t="shared" ref="G19:G25" si="2">IF($E$29&lt;&gt;"Y",F19*$G$1,0)</f>
        <v>0</v>
      </c>
      <c r="I19" s="22" t="str">
        <f t="shared" si="1"/>
        <v/>
      </c>
    </row>
    <row r="20" spans="1:9">
      <c r="B20" s="22" t="s">
        <v>131</v>
      </c>
      <c r="C20" s="9" t="s">
        <v>36</v>
      </c>
      <c r="F20" s="16">
        <v>0</v>
      </c>
      <c r="G20" s="17">
        <f t="shared" si="2"/>
        <v>0</v>
      </c>
      <c r="I20" s="22" t="str">
        <f t="shared" si="1"/>
        <v/>
      </c>
    </row>
    <row r="21" spans="1:9">
      <c r="A21" s="10" t="s">
        <v>32</v>
      </c>
      <c r="B21" s="22" t="s">
        <v>132</v>
      </c>
      <c r="C21" s="9" t="s">
        <v>35</v>
      </c>
      <c r="F21" s="16">
        <v>1</v>
      </c>
      <c r="G21" s="17">
        <f t="shared" si="2"/>
        <v>1</v>
      </c>
      <c r="I21" s="22" t="str">
        <f t="shared" si="1"/>
        <v xml:space="preserve">SK J2 </v>
      </c>
    </row>
    <row r="22" spans="1:9">
      <c r="B22" s="22" t="s">
        <v>133</v>
      </c>
      <c r="C22" s="9" t="s">
        <v>36</v>
      </c>
      <c r="F22" s="16">
        <v>1</v>
      </c>
      <c r="G22" s="17">
        <f t="shared" si="2"/>
        <v>1</v>
      </c>
      <c r="I22" s="22" t="str">
        <f t="shared" si="1"/>
        <v xml:space="preserve">SK j2 </v>
      </c>
    </row>
    <row r="23" spans="1:9">
      <c r="A23" s="10" t="s">
        <v>33</v>
      </c>
      <c r="B23" s="22" t="s">
        <v>134</v>
      </c>
      <c r="C23" s="9" t="s">
        <v>35</v>
      </c>
      <c r="F23" s="16">
        <v>1</v>
      </c>
      <c r="G23" s="17">
        <f t="shared" si="2"/>
        <v>1</v>
      </c>
      <c r="I23" s="22" t="str">
        <f t="shared" si="1"/>
        <v xml:space="preserve">SK J3 </v>
      </c>
    </row>
    <row r="24" spans="1:9">
      <c r="B24" s="22" t="s">
        <v>135</v>
      </c>
      <c r="C24" s="9" t="s">
        <v>36</v>
      </c>
      <c r="F24" s="16">
        <v>1</v>
      </c>
      <c r="G24" s="17">
        <f t="shared" si="2"/>
        <v>1</v>
      </c>
      <c r="I24" s="22" t="str">
        <f t="shared" si="1"/>
        <v xml:space="preserve">SK j3 </v>
      </c>
    </row>
    <row r="25" spans="1:9">
      <c r="B25" s="22" t="s">
        <v>136</v>
      </c>
      <c r="C25" s="9" t="s">
        <v>37</v>
      </c>
      <c r="F25" s="16">
        <v>0</v>
      </c>
      <c r="G25" s="17">
        <f t="shared" si="2"/>
        <v>0</v>
      </c>
      <c r="I25" s="22" t="str">
        <f t="shared" si="1"/>
        <v/>
      </c>
    </row>
    <row r="26" spans="1:9">
      <c r="A26" s="10" t="s">
        <v>34</v>
      </c>
      <c r="B26" s="22" t="s">
        <v>137</v>
      </c>
      <c r="F26" s="16">
        <v>1</v>
      </c>
      <c r="G26" s="10">
        <f t="shared" si="0"/>
        <v>1</v>
      </c>
      <c r="I26" s="22" t="str">
        <f t="shared" si="1"/>
        <v xml:space="preserve">SK J4 </v>
      </c>
    </row>
    <row r="27" spans="1:9">
      <c r="B27" s="22" t="s">
        <v>138</v>
      </c>
      <c r="C27" s="9" t="s">
        <v>39</v>
      </c>
      <c r="F27" s="16">
        <v>1</v>
      </c>
      <c r="G27" s="10">
        <f t="shared" si="0"/>
        <v>1</v>
      </c>
      <c r="I27" s="22" t="str">
        <f t="shared" si="1"/>
        <v xml:space="preserve">SK j4 </v>
      </c>
    </row>
    <row r="28" spans="1:9">
      <c r="G28" s="17"/>
      <c r="I28" s="22" t="str">
        <f t="shared" si="1"/>
        <v/>
      </c>
    </row>
    <row r="29" spans="1:9">
      <c r="B29" s="10" t="s">
        <v>63</v>
      </c>
      <c r="C29" s="10"/>
      <c r="E29" s="10" t="str">
        <f>UPPER(ORDER!E4)</f>
        <v>N</v>
      </c>
      <c r="G29" s="17"/>
      <c r="I29" s="22" t="str">
        <f t="shared" si="1"/>
        <v/>
      </c>
    </row>
    <row r="30" spans="1:9">
      <c r="B30" s="22" t="s">
        <v>130</v>
      </c>
      <c r="C30" s="9" t="s">
        <v>59</v>
      </c>
      <c r="F30" s="16">
        <v>1</v>
      </c>
      <c r="G30" s="17">
        <f>IF($E$29="Y",F30*$G$1,0)</f>
        <v>0</v>
      </c>
      <c r="I30" s="22" t="str">
        <f t="shared" si="1"/>
        <v/>
      </c>
    </row>
    <row r="31" spans="1:9">
      <c r="B31" s="22" t="s">
        <v>132</v>
      </c>
      <c r="C31" s="9" t="s">
        <v>60</v>
      </c>
      <c r="F31" s="16">
        <v>0</v>
      </c>
      <c r="G31" s="17">
        <f>IF($E$29="Y",F31*$G$1,0)</f>
        <v>0</v>
      </c>
      <c r="I31" s="22" t="str">
        <f t="shared" si="1"/>
        <v/>
      </c>
    </row>
    <row r="32" spans="1:9">
      <c r="B32" s="22" t="s">
        <v>134</v>
      </c>
      <c r="C32" s="9" t="s">
        <v>61</v>
      </c>
      <c r="F32" s="16">
        <v>1</v>
      </c>
      <c r="G32" s="17">
        <f>IF($E$29="Y",F32*$G$1,0)</f>
        <v>0</v>
      </c>
      <c r="I32" s="22" t="str">
        <f t="shared" si="1"/>
        <v/>
      </c>
    </row>
    <row r="33" spans="1:9">
      <c r="I33" s="22" t="str">
        <f t="shared" si="1"/>
        <v/>
      </c>
    </row>
    <row r="34" spans="1:9">
      <c r="A34" s="10" t="s">
        <v>48</v>
      </c>
      <c r="B34" s="22" t="s">
        <v>139</v>
      </c>
      <c r="C34" s="9" t="s">
        <v>7</v>
      </c>
      <c r="F34" s="16">
        <v>2</v>
      </c>
      <c r="G34" s="22">
        <f t="shared" ref="G34:G74" si="3">F34*$G$1</f>
        <v>2</v>
      </c>
      <c r="I34" s="22" t="str">
        <f t="shared" si="1"/>
        <v xml:space="preserve">SK LK1-LK2 </v>
      </c>
    </row>
    <row r="35" spans="1:9">
      <c r="G35" s="22"/>
      <c r="I35" s="22" t="str">
        <f t="shared" si="1"/>
        <v/>
      </c>
    </row>
    <row r="36" spans="1:9">
      <c r="A36" s="10" t="s">
        <v>47</v>
      </c>
      <c r="B36" s="22" t="s">
        <v>140</v>
      </c>
      <c r="C36" s="9" t="s">
        <v>8</v>
      </c>
      <c r="G36" s="22">
        <f t="shared" si="3"/>
        <v>0</v>
      </c>
      <c r="I36" s="22" t="str">
        <f t="shared" si="1"/>
        <v/>
      </c>
    </row>
    <row r="37" spans="1:9" s="22" customFormat="1">
      <c r="C37" s="9"/>
      <c r="F37" s="16"/>
    </row>
    <row r="38" spans="1:9">
      <c r="G38" s="22"/>
      <c r="I38" s="22" t="str">
        <f t="shared" si="1"/>
        <v/>
      </c>
    </row>
    <row r="39" spans="1:9">
      <c r="A39" s="10" t="s">
        <v>49</v>
      </c>
      <c r="B39" s="22" t="s">
        <v>259</v>
      </c>
      <c r="C39" s="9" t="s">
        <v>9</v>
      </c>
      <c r="F39" s="16">
        <v>1</v>
      </c>
      <c r="G39" s="22">
        <f t="shared" si="3"/>
        <v>1</v>
      </c>
      <c r="I39" s="22" t="str">
        <f t="shared" si="1"/>
        <v xml:space="preserve">SK R29 </v>
      </c>
    </row>
    <row r="40" spans="1:9">
      <c r="A40" s="10" t="s">
        <v>49</v>
      </c>
      <c r="B40" s="22" t="s">
        <v>258</v>
      </c>
      <c r="C40" s="9">
        <v>4700</v>
      </c>
      <c r="F40" s="16">
        <v>1</v>
      </c>
      <c r="G40" s="22">
        <f t="shared" si="3"/>
        <v>1</v>
      </c>
      <c r="I40" s="22" t="str">
        <f t="shared" si="1"/>
        <v xml:space="preserve">SK R8 </v>
      </c>
    </row>
    <row r="41" spans="1:9">
      <c r="A41" s="10" t="s">
        <v>49</v>
      </c>
      <c r="B41" s="22" t="s">
        <v>141</v>
      </c>
      <c r="C41" s="9" t="s">
        <v>10</v>
      </c>
      <c r="F41" s="16">
        <v>0</v>
      </c>
      <c r="G41" s="22">
        <f t="shared" si="3"/>
        <v>0</v>
      </c>
      <c r="I41" s="22" t="str">
        <f t="shared" si="1"/>
        <v/>
      </c>
    </row>
    <row r="42" spans="1:9">
      <c r="A42" s="10" t="s">
        <v>49</v>
      </c>
      <c r="B42" s="22" t="s">
        <v>142</v>
      </c>
      <c r="C42" s="9" t="s">
        <v>11</v>
      </c>
      <c r="F42" s="16">
        <v>0</v>
      </c>
      <c r="G42" s="22">
        <f t="shared" si="3"/>
        <v>0</v>
      </c>
      <c r="I42" s="22" t="str">
        <f t="shared" si="1"/>
        <v/>
      </c>
    </row>
    <row r="43" spans="1:9">
      <c r="A43" s="22" t="s">
        <v>52</v>
      </c>
      <c r="B43" s="22" t="s">
        <v>143</v>
      </c>
      <c r="C43" s="9">
        <v>47</v>
      </c>
      <c r="F43" s="16">
        <v>0</v>
      </c>
      <c r="G43" s="22">
        <f t="shared" si="3"/>
        <v>0</v>
      </c>
      <c r="I43" s="22" t="str">
        <f t="shared" si="1"/>
        <v/>
      </c>
    </row>
    <row r="44" spans="1:9">
      <c r="A44" s="10" t="s">
        <v>49</v>
      </c>
      <c r="B44" s="22" t="s">
        <v>144</v>
      </c>
      <c r="C44" s="9">
        <v>432</v>
      </c>
      <c r="F44" s="16">
        <v>0</v>
      </c>
      <c r="G44" s="22">
        <f t="shared" si="3"/>
        <v>0</v>
      </c>
      <c r="I44" s="22" t="str">
        <f t="shared" si="1"/>
        <v/>
      </c>
    </row>
    <row r="45" spans="1:9">
      <c r="A45" s="10" t="s">
        <v>49</v>
      </c>
      <c r="B45" s="22" t="s">
        <v>145</v>
      </c>
      <c r="C45" s="9">
        <v>75</v>
      </c>
      <c r="F45" s="16">
        <v>0</v>
      </c>
      <c r="G45" s="22">
        <f t="shared" si="3"/>
        <v>0</v>
      </c>
      <c r="I45" s="22" t="str">
        <f t="shared" si="1"/>
        <v/>
      </c>
    </row>
    <row r="46" spans="1:9">
      <c r="A46" s="10" t="s">
        <v>50</v>
      </c>
      <c r="B46" s="22" t="s">
        <v>146</v>
      </c>
      <c r="C46" s="9">
        <v>200</v>
      </c>
      <c r="F46" s="16">
        <v>0</v>
      </c>
      <c r="G46" s="22">
        <f t="shared" si="3"/>
        <v>0</v>
      </c>
      <c r="I46" s="22" t="str">
        <f t="shared" si="1"/>
        <v/>
      </c>
    </row>
    <row r="47" spans="1:9">
      <c r="A47" s="10" t="s">
        <v>49</v>
      </c>
      <c r="B47" s="22" t="s">
        <v>147</v>
      </c>
      <c r="C47" s="9">
        <v>1100</v>
      </c>
      <c r="F47" s="16">
        <v>0</v>
      </c>
      <c r="G47" s="22">
        <f t="shared" si="3"/>
        <v>0</v>
      </c>
      <c r="I47" s="22" t="str">
        <f t="shared" si="1"/>
        <v/>
      </c>
    </row>
    <row r="48" spans="1:9">
      <c r="A48" s="10" t="s">
        <v>49</v>
      </c>
      <c r="B48" s="22" t="s">
        <v>148</v>
      </c>
      <c r="C48" s="9" t="s">
        <v>12</v>
      </c>
      <c r="F48" s="16">
        <v>1</v>
      </c>
      <c r="G48" s="22">
        <f t="shared" si="3"/>
        <v>1</v>
      </c>
      <c r="I48" s="22" t="str">
        <f t="shared" si="1"/>
        <v xml:space="preserve">SK R18 </v>
      </c>
    </row>
    <row r="49" spans="1:9">
      <c r="A49" s="10" t="s">
        <v>49</v>
      </c>
      <c r="B49" s="22" t="s">
        <v>149</v>
      </c>
      <c r="C49" s="9">
        <v>5110</v>
      </c>
      <c r="F49" s="16">
        <v>0</v>
      </c>
      <c r="G49" s="22">
        <f t="shared" si="3"/>
        <v>0</v>
      </c>
      <c r="I49" s="22" t="str">
        <f t="shared" si="1"/>
        <v/>
      </c>
    </row>
    <row r="50" spans="1:9">
      <c r="A50" s="10" t="s">
        <v>49</v>
      </c>
      <c r="B50" s="22" t="s">
        <v>150</v>
      </c>
      <c r="C50" s="9">
        <v>909</v>
      </c>
      <c r="F50" s="16">
        <v>0</v>
      </c>
      <c r="G50" s="22">
        <f t="shared" si="3"/>
        <v>0</v>
      </c>
      <c r="I50" s="22" t="str">
        <f t="shared" si="1"/>
        <v/>
      </c>
    </row>
    <row r="51" spans="1:9">
      <c r="A51" s="10" t="s">
        <v>49</v>
      </c>
      <c r="B51" s="22" t="s">
        <v>151</v>
      </c>
      <c r="C51" s="9" t="s">
        <v>13</v>
      </c>
      <c r="F51" s="16">
        <v>8</v>
      </c>
      <c r="G51" s="22">
        <f t="shared" si="3"/>
        <v>8</v>
      </c>
      <c r="I51" s="22" t="str">
        <f t="shared" si="1"/>
        <v xml:space="preserve">SK R37-R42 </v>
      </c>
    </row>
    <row r="52" spans="1:9">
      <c r="B52" s="22"/>
      <c r="G52" s="22">
        <f t="shared" si="3"/>
        <v>0</v>
      </c>
      <c r="I52" s="22" t="str">
        <f t="shared" si="1"/>
        <v/>
      </c>
    </row>
    <row r="53" spans="1:9">
      <c r="A53" s="10" t="s">
        <v>49</v>
      </c>
      <c r="B53" s="22" t="s">
        <v>252</v>
      </c>
      <c r="C53" s="9">
        <v>1500</v>
      </c>
      <c r="F53" s="16">
        <v>1</v>
      </c>
      <c r="G53" s="22">
        <f t="shared" si="3"/>
        <v>1</v>
      </c>
      <c r="I53" s="22" t="str">
        <f t="shared" si="1"/>
        <v xml:space="preserve">SK R28 </v>
      </c>
    </row>
    <row r="54" spans="1:9">
      <c r="A54" s="10" t="s">
        <v>51</v>
      </c>
      <c r="B54" s="22" t="s">
        <v>152</v>
      </c>
      <c r="C54" s="9" t="s">
        <v>12</v>
      </c>
      <c r="F54" s="16">
        <v>1</v>
      </c>
      <c r="G54" s="22">
        <f t="shared" si="3"/>
        <v>1</v>
      </c>
      <c r="I54" s="22" t="str">
        <f t="shared" si="1"/>
        <v xml:space="preserve">SK R30 </v>
      </c>
    </row>
    <row r="55" spans="1:9">
      <c r="A55" s="10" t="s">
        <v>49</v>
      </c>
      <c r="B55" s="22" t="s">
        <v>153</v>
      </c>
      <c r="C55" s="9">
        <v>470</v>
      </c>
      <c r="F55" s="16">
        <v>6</v>
      </c>
      <c r="G55" s="22">
        <f t="shared" si="3"/>
        <v>6</v>
      </c>
      <c r="I55" s="22" t="str">
        <f t="shared" si="1"/>
        <v xml:space="preserve">SK R31-R36 </v>
      </c>
    </row>
    <row r="56" spans="1:9">
      <c r="B56" s="22"/>
      <c r="G56" s="22"/>
      <c r="I56" s="22"/>
    </row>
    <row r="57" spans="1:9">
      <c r="A57" s="10" t="s">
        <v>52</v>
      </c>
      <c r="B57" s="22" t="s">
        <v>154</v>
      </c>
      <c r="C57" s="9">
        <v>470</v>
      </c>
      <c r="F57" s="16">
        <v>1</v>
      </c>
      <c r="G57" s="22">
        <f t="shared" si="3"/>
        <v>1</v>
      </c>
      <c r="I57" s="22" t="str">
        <f t="shared" si="1"/>
        <v xml:space="preserve">SK R43 </v>
      </c>
    </row>
    <row r="58" spans="1:9">
      <c r="G58" s="22"/>
      <c r="I58" s="22" t="str">
        <f t="shared" si="1"/>
        <v/>
      </c>
    </row>
    <row r="59" spans="1:9">
      <c r="A59" s="22" t="s">
        <v>53</v>
      </c>
      <c r="B59" s="22" t="s">
        <v>155</v>
      </c>
      <c r="C59" s="9" t="s">
        <v>112</v>
      </c>
      <c r="F59" s="16">
        <v>1</v>
      </c>
      <c r="G59" s="22">
        <f t="shared" si="3"/>
        <v>1</v>
      </c>
      <c r="I59" s="22" t="str">
        <f t="shared" si="1"/>
        <v xml:space="preserve">SK U1 </v>
      </c>
    </row>
    <row r="60" spans="1:9">
      <c r="A60" s="22"/>
      <c r="B60" s="22"/>
      <c r="C60" s="22" t="s">
        <v>78</v>
      </c>
      <c r="F60" s="16">
        <v>1</v>
      </c>
      <c r="G60" s="22">
        <f t="shared" si="3"/>
        <v>1</v>
      </c>
      <c r="I60" s="22" t="str">
        <f t="shared" si="1"/>
        <v xml:space="preserve"> </v>
      </c>
    </row>
    <row r="61" spans="1:9">
      <c r="A61" s="22" t="s">
        <v>54</v>
      </c>
      <c r="B61" s="22" t="s">
        <v>156</v>
      </c>
      <c r="C61" s="9" t="s">
        <v>14</v>
      </c>
      <c r="F61" s="16">
        <v>0</v>
      </c>
      <c r="G61" s="22">
        <f t="shared" si="3"/>
        <v>0</v>
      </c>
      <c r="I61" s="22" t="str">
        <f t="shared" si="1"/>
        <v/>
      </c>
    </row>
    <row r="62" spans="1:9">
      <c r="A62" s="22" t="s">
        <v>71</v>
      </c>
      <c r="B62" s="22" t="s">
        <v>157</v>
      </c>
      <c r="C62" s="9" t="s">
        <v>15</v>
      </c>
      <c r="F62" s="16">
        <v>0</v>
      </c>
      <c r="G62" s="22">
        <f t="shared" si="3"/>
        <v>0</v>
      </c>
      <c r="I62" s="22" t="str">
        <f t="shared" si="1"/>
        <v/>
      </c>
    </row>
    <row r="63" spans="1:9">
      <c r="A63" s="22"/>
      <c r="B63" s="22" t="s">
        <v>158</v>
      </c>
      <c r="C63" s="9" t="s">
        <v>16</v>
      </c>
      <c r="F63" s="16">
        <v>0</v>
      </c>
      <c r="G63" s="22">
        <f t="shared" si="3"/>
        <v>0</v>
      </c>
      <c r="I63" s="22" t="str">
        <f t="shared" si="1"/>
        <v/>
      </c>
    </row>
    <row r="64" spans="1:9">
      <c r="A64" s="22" t="s">
        <v>55</v>
      </c>
      <c r="B64" s="22" t="s">
        <v>159</v>
      </c>
      <c r="C64" s="9" t="s">
        <v>18</v>
      </c>
      <c r="F64" s="16">
        <v>0</v>
      </c>
      <c r="G64" s="22">
        <f t="shared" si="3"/>
        <v>0</v>
      </c>
      <c r="I64" s="22" t="str">
        <f t="shared" si="1"/>
        <v/>
      </c>
    </row>
    <row r="65" spans="1:9">
      <c r="A65" s="22"/>
      <c r="B65" s="22"/>
      <c r="G65" s="22"/>
      <c r="I65" s="22" t="str">
        <f t="shared" si="1"/>
        <v/>
      </c>
    </row>
    <row r="66" spans="1:9">
      <c r="A66" s="22" t="s">
        <v>47</v>
      </c>
      <c r="B66" s="22" t="s">
        <v>160</v>
      </c>
      <c r="C66" s="9" t="s">
        <v>19</v>
      </c>
      <c r="F66" s="16">
        <v>0</v>
      </c>
      <c r="G66" s="22">
        <f t="shared" si="3"/>
        <v>0</v>
      </c>
      <c r="I66" s="22" t="str">
        <f t="shared" si="1"/>
        <v/>
      </c>
    </row>
    <row r="67" spans="1:9">
      <c r="A67" s="22" t="s">
        <v>55</v>
      </c>
      <c r="B67" s="22" t="s">
        <v>161</v>
      </c>
      <c r="C67" s="9" t="s">
        <v>20</v>
      </c>
      <c r="F67" s="16">
        <v>1</v>
      </c>
      <c r="G67" s="22">
        <f t="shared" si="3"/>
        <v>1</v>
      </c>
      <c r="I67" s="22" t="str">
        <f t="shared" si="1"/>
        <v xml:space="preserve">SK U7 </v>
      </c>
    </row>
    <row r="68" spans="1:9">
      <c r="A68" s="22" t="s">
        <v>55</v>
      </c>
      <c r="B68" s="22" t="s">
        <v>77</v>
      </c>
      <c r="C68" s="9" t="s">
        <v>69</v>
      </c>
      <c r="G68" s="22">
        <f t="shared" si="3"/>
        <v>0</v>
      </c>
      <c r="I68" s="22" t="str">
        <f t="shared" si="1"/>
        <v/>
      </c>
    </row>
    <row r="69" spans="1:9">
      <c r="A69" s="22"/>
      <c r="B69" s="22" t="s">
        <v>162</v>
      </c>
      <c r="C69" s="22" t="s">
        <v>80</v>
      </c>
      <c r="F69" s="16">
        <v>1</v>
      </c>
      <c r="G69" s="22">
        <f t="shared" si="3"/>
        <v>1</v>
      </c>
      <c r="I69" s="22" t="str">
        <f t="shared" si="1"/>
        <v xml:space="preserve">SK U8 </v>
      </c>
    </row>
    <row r="70" spans="1:9">
      <c r="A70" s="22" t="s">
        <v>57</v>
      </c>
      <c r="B70" s="22" t="s">
        <v>162</v>
      </c>
      <c r="C70" s="22" t="s">
        <v>79</v>
      </c>
      <c r="F70" s="16">
        <v>1</v>
      </c>
      <c r="G70" s="22">
        <f t="shared" si="3"/>
        <v>1</v>
      </c>
      <c r="I70" s="22" t="str">
        <f t="shared" si="1"/>
        <v xml:space="preserve">SK U8 </v>
      </c>
    </row>
    <row r="71" spans="1:9">
      <c r="A71" s="22"/>
      <c r="B71" s="22" t="s">
        <v>136</v>
      </c>
      <c r="C71" s="9" t="s">
        <v>38</v>
      </c>
      <c r="F71" s="16">
        <v>1</v>
      </c>
      <c r="G71" s="22">
        <f t="shared" si="3"/>
        <v>1</v>
      </c>
      <c r="I71" s="22" t="str">
        <f t="shared" si="1"/>
        <v xml:space="preserve">SK </v>
      </c>
    </row>
    <row r="72" spans="1:9">
      <c r="A72" s="22" t="s">
        <v>56</v>
      </c>
      <c r="B72" s="22" t="s">
        <v>136</v>
      </c>
      <c r="C72" s="9" t="s">
        <v>82</v>
      </c>
      <c r="F72" s="16">
        <v>2</v>
      </c>
      <c r="G72" s="22">
        <f t="shared" si="3"/>
        <v>2</v>
      </c>
      <c r="I72" s="22" t="str">
        <f t="shared" si="1"/>
        <v xml:space="preserve">SK </v>
      </c>
    </row>
    <row r="73" spans="1:9">
      <c r="A73" s="22"/>
      <c r="B73" s="22"/>
      <c r="G73" s="22"/>
      <c r="I73" s="22" t="str">
        <f t="shared" si="1"/>
        <v/>
      </c>
    </row>
    <row r="74" spans="1:9">
      <c r="A74" s="22"/>
      <c r="B74" s="22" t="s">
        <v>163</v>
      </c>
      <c r="C74" s="9" t="s">
        <v>21</v>
      </c>
      <c r="F74" s="16">
        <v>1</v>
      </c>
      <c r="G74" s="22">
        <f t="shared" si="3"/>
        <v>1</v>
      </c>
      <c r="I74" s="22" t="str">
        <f t="shared" ref="I74" si="4">IF(G74,B74&amp;" ","")</f>
        <v xml:space="preserve">SK X1 </v>
      </c>
    </row>
  </sheetData>
  <mergeCells count="1">
    <mergeCell ref="A1:A2"/>
  </mergeCells>
  <printOptions gridLines="1"/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workbookViewId="0">
      <pane ySplit="2" topLeftCell="A3" activePane="bottomLeft" state="frozen"/>
      <selection pane="bottomLeft" sqref="A1:A2"/>
    </sheetView>
  </sheetViews>
  <sheetFormatPr defaultRowHeight="15"/>
  <cols>
    <col min="1" max="1" width="10.5703125" style="22" customWidth="1"/>
    <col min="2" max="2" width="12.28515625" style="22" customWidth="1"/>
    <col min="3" max="3" width="16.42578125" style="9" customWidth="1"/>
    <col min="4" max="4" width="5.140625" style="22" customWidth="1"/>
    <col min="5" max="5" width="10.140625" style="22" customWidth="1"/>
    <col min="6" max="6" width="5.42578125" style="16" customWidth="1"/>
    <col min="7" max="7" width="7.140625" style="22" customWidth="1"/>
    <col min="8" max="8" width="3" style="22" customWidth="1"/>
    <col min="9" max="9" width="7.140625" style="22" customWidth="1"/>
    <col min="10" max="10" width="9.140625" style="22"/>
  </cols>
  <sheetData>
    <row r="1" spans="1:10" ht="15.75" customHeight="1">
      <c r="A1" s="51" t="s">
        <v>123</v>
      </c>
      <c r="B1" s="13" t="s">
        <v>72</v>
      </c>
      <c r="D1" s="1"/>
      <c r="E1" s="1" t="s">
        <v>73</v>
      </c>
      <c r="F1" s="14" t="s">
        <v>74</v>
      </c>
      <c r="G1" s="3">
        <f>ORDER!H2</f>
        <v>1</v>
      </c>
      <c r="H1" s="11"/>
      <c r="I1" s="11"/>
      <c r="J1" s="11"/>
    </row>
    <row r="2" spans="1:10" ht="15.75" customHeight="1">
      <c r="A2" s="51"/>
      <c r="B2" s="1" t="s">
        <v>24</v>
      </c>
      <c r="C2" s="7"/>
      <c r="D2" s="1"/>
      <c r="E2" s="1"/>
      <c r="F2" s="15" t="s">
        <v>27</v>
      </c>
      <c r="G2" s="18" t="s">
        <v>30</v>
      </c>
      <c r="H2" s="12"/>
      <c r="J2" s="11"/>
    </row>
    <row r="3" spans="1:10" s="22" customFormat="1" ht="15.75" customHeight="1">
      <c r="A3" s="42"/>
      <c r="B3" s="1"/>
      <c r="C3" s="7"/>
      <c r="D3" s="1"/>
      <c r="E3" s="1"/>
      <c r="F3" s="15"/>
      <c r="G3" s="18"/>
      <c r="H3" s="12"/>
      <c r="J3" s="11"/>
    </row>
    <row r="4" spans="1:10" s="22" customFormat="1" ht="15.75" customHeight="1">
      <c r="A4" s="42"/>
      <c r="B4" s="1"/>
      <c r="C4" s="7"/>
      <c r="D4" s="1"/>
      <c r="E4" s="1"/>
      <c r="F4" s="15"/>
      <c r="G4" s="18"/>
      <c r="H4" s="12"/>
      <c r="J4" s="11"/>
    </row>
    <row r="5" spans="1:10" s="22" customFormat="1" ht="15.75" customHeight="1">
      <c r="A5" s="42"/>
      <c r="B5" s="1"/>
      <c r="C5" s="7"/>
      <c r="D5" s="1"/>
      <c r="E5" s="1"/>
      <c r="F5" s="15"/>
      <c r="G5" s="18"/>
      <c r="H5" s="12"/>
      <c r="J5" s="11"/>
    </row>
    <row r="6" spans="1:10" s="22" customFormat="1" ht="15.75" customHeight="1">
      <c r="A6" s="42"/>
      <c r="B6" s="1"/>
      <c r="C6" s="7"/>
      <c r="D6" s="1"/>
      <c r="E6" s="1"/>
      <c r="F6" s="15"/>
      <c r="G6" s="18"/>
      <c r="H6" s="12"/>
      <c r="J6" s="11"/>
    </row>
    <row r="7" spans="1:10">
      <c r="B7" s="22" t="s">
        <v>164</v>
      </c>
      <c r="C7" s="9" t="s">
        <v>0</v>
      </c>
      <c r="F7" s="16">
        <v>3</v>
      </c>
      <c r="G7" s="22">
        <f>F7*$G$1</f>
        <v>3</v>
      </c>
      <c r="I7" s="22" t="str">
        <f>IF(G7,B7&amp;" ","")</f>
        <v xml:space="preserve">LD C1-C3 </v>
      </c>
    </row>
    <row r="8" spans="1:10">
      <c r="B8" s="22" t="s">
        <v>165</v>
      </c>
      <c r="C8" s="9" t="s">
        <v>1</v>
      </c>
      <c r="F8" s="16">
        <v>2</v>
      </c>
      <c r="G8" s="22">
        <f>F8*$G$1</f>
        <v>2</v>
      </c>
      <c r="I8" s="22" t="str">
        <f t="shared" ref="I8:I73" si="0">IF(G8,B8&amp;" ","")</f>
        <v xml:space="preserve">LD C4-C5 </v>
      </c>
    </row>
    <row r="9" spans="1:10">
      <c r="B9" s="22" t="s">
        <v>276</v>
      </c>
      <c r="C9" s="9" t="s">
        <v>2</v>
      </c>
      <c r="F9" s="16">
        <v>10</v>
      </c>
      <c r="G9" s="22">
        <f t="shared" ref="G9:G17" si="1">F9*$G$1</f>
        <v>10</v>
      </c>
      <c r="I9" s="22" t="str">
        <f t="shared" si="0"/>
        <v xml:space="preserve">LD C6-C14, C18-C19 </v>
      </c>
    </row>
    <row r="10" spans="1:10" s="22" customFormat="1">
      <c r="B10" s="22" t="s">
        <v>277</v>
      </c>
      <c r="C10" s="9" t="s">
        <v>1</v>
      </c>
      <c r="F10" s="16">
        <v>1</v>
      </c>
      <c r="G10" s="22">
        <f t="shared" si="1"/>
        <v>1</v>
      </c>
      <c r="I10" s="22" t="str">
        <f t="shared" si="0"/>
        <v xml:space="preserve">LD C15 </v>
      </c>
    </row>
    <row r="11" spans="1:10">
      <c r="B11" s="22" t="s">
        <v>166</v>
      </c>
      <c r="C11" s="9" t="s">
        <v>3</v>
      </c>
      <c r="F11" s="16">
        <v>2</v>
      </c>
      <c r="G11" s="22">
        <f t="shared" si="1"/>
        <v>2</v>
      </c>
      <c r="I11" s="22" t="str">
        <f t="shared" si="0"/>
        <v xml:space="preserve">LD C16-C17 </v>
      </c>
    </row>
    <row r="12" spans="1:10">
      <c r="I12" s="22" t="str">
        <f t="shared" si="0"/>
        <v/>
      </c>
    </row>
    <row r="13" spans="1:10">
      <c r="B13" s="22" t="s">
        <v>167</v>
      </c>
      <c r="C13" s="9" t="s">
        <v>4</v>
      </c>
      <c r="F13" s="16">
        <v>1</v>
      </c>
      <c r="G13" s="22">
        <f t="shared" si="1"/>
        <v>1</v>
      </c>
      <c r="I13" s="22" t="str">
        <f t="shared" si="0"/>
        <v xml:space="preserve">LD D1 </v>
      </c>
    </row>
    <row r="14" spans="1:10">
      <c r="B14" s="22" t="s">
        <v>168</v>
      </c>
      <c r="C14" s="9" t="s">
        <v>22</v>
      </c>
      <c r="F14" s="16">
        <v>1</v>
      </c>
      <c r="G14" s="22">
        <f t="shared" si="1"/>
        <v>1</v>
      </c>
      <c r="I14" s="22" t="str">
        <f t="shared" si="0"/>
        <v xml:space="preserve">LD D2 </v>
      </c>
    </row>
    <row r="15" spans="1:10">
      <c r="B15" s="22" t="s">
        <v>169</v>
      </c>
      <c r="C15" s="9" t="s">
        <v>22</v>
      </c>
      <c r="F15" s="16">
        <v>1</v>
      </c>
      <c r="G15" s="22">
        <f t="shared" si="1"/>
        <v>1</v>
      </c>
      <c r="I15" s="22" t="str">
        <f t="shared" si="0"/>
        <v xml:space="preserve">LD D3 </v>
      </c>
    </row>
    <row r="16" spans="1:10">
      <c r="B16" s="22" t="s">
        <v>170</v>
      </c>
      <c r="C16" s="35" t="s">
        <v>256</v>
      </c>
      <c r="F16" s="16">
        <v>1</v>
      </c>
      <c r="G16" s="22">
        <f t="shared" si="1"/>
        <v>1</v>
      </c>
      <c r="I16" s="22" t="str">
        <f t="shared" si="0"/>
        <v xml:space="preserve">LD D4 </v>
      </c>
    </row>
    <row r="17" spans="1:9">
      <c r="B17" s="22" t="s">
        <v>171</v>
      </c>
      <c r="C17" s="9" t="s">
        <v>5</v>
      </c>
      <c r="F17" s="16">
        <v>2</v>
      </c>
      <c r="G17" s="22">
        <f t="shared" si="1"/>
        <v>2</v>
      </c>
      <c r="I17" s="22" t="str">
        <f t="shared" si="0"/>
        <v xml:space="preserve">LD D5-D6 </v>
      </c>
    </row>
    <row r="18" spans="1:9">
      <c r="I18" s="22" t="str">
        <f t="shared" si="0"/>
        <v/>
      </c>
    </row>
    <row r="19" spans="1:9">
      <c r="A19" s="22" t="s">
        <v>31</v>
      </c>
      <c r="B19" s="22" t="s">
        <v>172</v>
      </c>
      <c r="C19" s="9" t="s">
        <v>35</v>
      </c>
      <c r="F19" s="16">
        <v>1</v>
      </c>
      <c r="G19" s="17">
        <f t="shared" ref="G19:G25" si="2">IF($E$29&lt;&gt;"Y",F19*$G$1,0)</f>
        <v>1</v>
      </c>
      <c r="I19" s="22" t="str">
        <f t="shared" si="0"/>
        <v xml:space="preserve">LD J1 </v>
      </c>
    </row>
    <row r="20" spans="1:9">
      <c r="B20" s="22" t="s">
        <v>173</v>
      </c>
      <c r="C20" s="9" t="s">
        <v>36</v>
      </c>
      <c r="F20" s="16">
        <v>1</v>
      </c>
      <c r="G20" s="17">
        <f t="shared" si="2"/>
        <v>1</v>
      </c>
      <c r="I20" s="22" t="str">
        <f t="shared" si="0"/>
        <v xml:space="preserve">LD j1 </v>
      </c>
    </row>
    <row r="21" spans="1:9">
      <c r="A21" s="22" t="s">
        <v>32</v>
      </c>
      <c r="B21" s="22" t="s">
        <v>174</v>
      </c>
      <c r="C21" s="9" t="s">
        <v>35</v>
      </c>
      <c r="F21" s="16">
        <v>1</v>
      </c>
      <c r="G21" s="17">
        <f t="shared" si="2"/>
        <v>1</v>
      </c>
      <c r="I21" s="22" t="str">
        <f t="shared" si="0"/>
        <v xml:space="preserve">LD J2 </v>
      </c>
    </row>
    <row r="22" spans="1:9">
      <c r="B22" s="22" t="s">
        <v>175</v>
      </c>
      <c r="C22" s="9" t="s">
        <v>36</v>
      </c>
      <c r="F22" s="16">
        <v>1</v>
      </c>
      <c r="G22" s="17">
        <f t="shared" si="2"/>
        <v>1</v>
      </c>
      <c r="I22" s="22" t="str">
        <f t="shared" si="0"/>
        <v xml:space="preserve">LD j2 </v>
      </c>
    </row>
    <row r="23" spans="1:9">
      <c r="A23" s="22" t="s">
        <v>33</v>
      </c>
      <c r="B23" s="22" t="s">
        <v>176</v>
      </c>
      <c r="C23" s="9" t="s">
        <v>35</v>
      </c>
      <c r="F23" s="16">
        <v>1</v>
      </c>
      <c r="G23" s="17">
        <f t="shared" si="2"/>
        <v>1</v>
      </c>
      <c r="I23" s="22" t="str">
        <f t="shared" si="0"/>
        <v xml:space="preserve">LD J3 </v>
      </c>
    </row>
    <row r="24" spans="1:9">
      <c r="B24" s="22" t="s">
        <v>177</v>
      </c>
      <c r="C24" s="9" t="s">
        <v>36</v>
      </c>
      <c r="F24" s="16">
        <v>1</v>
      </c>
      <c r="G24" s="17">
        <f t="shared" si="2"/>
        <v>1</v>
      </c>
      <c r="I24" s="22" t="str">
        <f t="shared" si="0"/>
        <v xml:space="preserve">LD j3 </v>
      </c>
    </row>
    <row r="25" spans="1:9">
      <c r="B25" s="22" t="s">
        <v>178</v>
      </c>
      <c r="C25" s="9" t="s">
        <v>37</v>
      </c>
      <c r="G25" s="17">
        <f t="shared" si="2"/>
        <v>0</v>
      </c>
      <c r="I25" s="22" t="str">
        <f t="shared" si="0"/>
        <v/>
      </c>
    </row>
    <row r="26" spans="1:9">
      <c r="A26" s="22" t="s">
        <v>34</v>
      </c>
      <c r="B26" s="22" t="s">
        <v>179</v>
      </c>
      <c r="F26" s="16">
        <v>1</v>
      </c>
      <c r="G26" s="17">
        <f>IF($E$28="Y",F26*$G$1,0)</f>
        <v>1</v>
      </c>
      <c r="I26" s="22" t="str">
        <f t="shared" si="0"/>
        <v xml:space="preserve">LD J4 </v>
      </c>
    </row>
    <row r="27" spans="1:9">
      <c r="B27" s="22" t="s">
        <v>179</v>
      </c>
      <c r="C27" s="9" t="s">
        <v>39</v>
      </c>
      <c r="F27" s="16">
        <v>1</v>
      </c>
      <c r="G27" s="17">
        <f>IF($E$28="Y",F27*$G$1,0)</f>
        <v>1</v>
      </c>
      <c r="I27" s="22" t="str">
        <f t="shared" si="0"/>
        <v xml:space="preserve">LD J4 </v>
      </c>
    </row>
    <row r="28" spans="1:9">
      <c r="B28" s="22" t="s">
        <v>76</v>
      </c>
      <c r="E28" s="22" t="str">
        <f>UPPER(ORDER!E3)</f>
        <v>Y</v>
      </c>
      <c r="G28" s="17"/>
      <c r="I28" s="22" t="str">
        <f t="shared" si="0"/>
        <v/>
      </c>
    </row>
    <row r="29" spans="1:9">
      <c r="B29" s="22" t="s">
        <v>63</v>
      </c>
      <c r="C29" s="22"/>
      <c r="E29" s="22" t="str">
        <f>UPPER(ORDER!E4)</f>
        <v>N</v>
      </c>
      <c r="G29" s="17"/>
      <c r="I29" s="22" t="str">
        <f t="shared" si="0"/>
        <v/>
      </c>
    </row>
    <row r="30" spans="1:9">
      <c r="B30" s="22" t="s">
        <v>172</v>
      </c>
      <c r="C30" s="9" t="s">
        <v>59</v>
      </c>
      <c r="F30" s="16">
        <v>1</v>
      </c>
      <c r="G30" s="17">
        <f>IF($E$29="Y",F30*$G$1,0)</f>
        <v>0</v>
      </c>
      <c r="I30" s="22" t="str">
        <f t="shared" si="0"/>
        <v/>
      </c>
    </row>
    <row r="31" spans="1:9">
      <c r="B31" s="22" t="s">
        <v>174</v>
      </c>
      <c r="C31" s="9" t="s">
        <v>60</v>
      </c>
      <c r="F31" s="16">
        <v>1</v>
      </c>
      <c r="G31" s="17">
        <f>IF($E$29="Y",F31*$G$1,0)</f>
        <v>0</v>
      </c>
      <c r="I31" s="22" t="str">
        <f t="shared" si="0"/>
        <v/>
      </c>
    </row>
    <row r="32" spans="1:9">
      <c r="B32" s="22" t="s">
        <v>174</v>
      </c>
      <c r="C32" s="9" t="s">
        <v>61</v>
      </c>
      <c r="F32" s="16">
        <v>1</v>
      </c>
      <c r="G32" s="17">
        <f>IF($E$29="Y",F32*$G$1,0)</f>
        <v>0</v>
      </c>
      <c r="I32" s="22" t="str">
        <f t="shared" si="0"/>
        <v/>
      </c>
    </row>
    <row r="33" spans="1:9">
      <c r="I33" s="22" t="str">
        <f t="shared" si="0"/>
        <v/>
      </c>
    </row>
    <row r="34" spans="1:9">
      <c r="A34" s="22" t="s">
        <v>48</v>
      </c>
      <c r="B34" s="22" t="s">
        <v>180</v>
      </c>
      <c r="C34" s="9" t="s">
        <v>7</v>
      </c>
      <c r="F34" s="16">
        <v>2</v>
      </c>
      <c r="G34" s="22">
        <f>F34*$G$1</f>
        <v>2</v>
      </c>
      <c r="I34" s="22" t="str">
        <f t="shared" si="0"/>
        <v xml:space="preserve">LD LK1,LK2 </v>
      </c>
    </row>
    <row r="35" spans="1:9">
      <c r="I35" s="22" t="str">
        <f t="shared" si="0"/>
        <v/>
      </c>
    </row>
    <row r="36" spans="1:9">
      <c r="A36" s="22" t="s">
        <v>47</v>
      </c>
      <c r="B36" s="22" t="s">
        <v>181</v>
      </c>
      <c r="C36" s="9" t="s">
        <v>8</v>
      </c>
      <c r="F36" s="16">
        <v>2</v>
      </c>
      <c r="G36" s="22">
        <f t="shared" ref="G36:G74" si="3">F36*$G$1</f>
        <v>2</v>
      </c>
      <c r="I36" s="22" t="str">
        <f t="shared" si="0"/>
        <v xml:space="preserve">LD Q1-Q2 </v>
      </c>
    </row>
    <row r="37" spans="1:9" s="22" customFormat="1">
      <c r="C37" s="9"/>
      <c r="F37" s="16"/>
    </row>
    <row r="38" spans="1:9">
      <c r="I38" s="22" t="str">
        <f t="shared" si="0"/>
        <v/>
      </c>
    </row>
    <row r="39" spans="1:9">
      <c r="A39" s="22" t="s">
        <v>49</v>
      </c>
      <c r="B39" s="22" t="s">
        <v>182</v>
      </c>
      <c r="C39" s="9" t="s">
        <v>9</v>
      </c>
      <c r="F39" s="16">
        <v>4</v>
      </c>
      <c r="G39" s="22">
        <f t="shared" si="3"/>
        <v>4</v>
      </c>
      <c r="I39" s="22" t="str">
        <f t="shared" si="0"/>
        <v xml:space="preserve">LD R1-R3,R29 </v>
      </c>
    </row>
    <row r="40" spans="1:9">
      <c r="A40" s="22" t="s">
        <v>49</v>
      </c>
      <c r="B40" s="22" t="s">
        <v>183</v>
      </c>
      <c r="C40" s="9">
        <v>4700</v>
      </c>
      <c r="F40" s="16">
        <v>4</v>
      </c>
      <c r="G40" s="22">
        <f t="shared" si="3"/>
        <v>4</v>
      </c>
      <c r="I40" s="22" t="str">
        <f t="shared" si="0"/>
        <v xml:space="preserve">LD R5-R8,R24 </v>
      </c>
    </row>
    <row r="41" spans="1:9">
      <c r="A41" s="22" t="s">
        <v>49</v>
      </c>
      <c r="B41" s="22" t="s">
        <v>184</v>
      </c>
      <c r="C41" s="9" t="s">
        <v>10</v>
      </c>
      <c r="F41" s="16">
        <v>1</v>
      </c>
      <c r="G41" s="22">
        <f t="shared" si="3"/>
        <v>1</v>
      </c>
      <c r="I41" s="22" t="str">
        <f t="shared" si="0"/>
        <v xml:space="preserve">LD R9 </v>
      </c>
    </row>
    <row r="42" spans="1:9">
      <c r="A42" s="22" t="s">
        <v>49</v>
      </c>
      <c r="B42" s="22" t="s">
        <v>185</v>
      </c>
      <c r="C42" s="9" t="s">
        <v>11</v>
      </c>
      <c r="F42" s="16">
        <v>1</v>
      </c>
      <c r="G42" s="22">
        <f t="shared" si="3"/>
        <v>1</v>
      </c>
      <c r="I42" s="22" t="str">
        <f t="shared" si="0"/>
        <v xml:space="preserve">LD R10 </v>
      </c>
    </row>
    <row r="43" spans="1:9">
      <c r="A43" s="22" t="s">
        <v>52</v>
      </c>
      <c r="B43" s="22" t="s">
        <v>186</v>
      </c>
      <c r="C43" s="9">
        <v>47</v>
      </c>
      <c r="F43" s="16">
        <v>0</v>
      </c>
      <c r="G43" s="22">
        <f t="shared" si="3"/>
        <v>0</v>
      </c>
      <c r="I43" s="22" t="str">
        <f t="shared" si="0"/>
        <v/>
      </c>
    </row>
    <row r="44" spans="1:9">
      <c r="A44" s="22" t="s">
        <v>49</v>
      </c>
      <c r="B44" s="22" t="s">
        <v>187</v>
      </c>
      <c r="C44" s="9">
        <v>432</v>
      </c>
      <c r="F44" s="16">
        <v>2</v>
      </c>
      <c r="G44" s="22">
        <f t="shared" si="3"/>
        <v>2</v>
      </c>
      <c r="I44" s="22" t="str">
        <f t="shared" si="0"/>
        <v xml:space="preserve">LD R12-R13 </v>
      </c>
    </row>
    <row r="45" spans="1:9">
      <c r="A45" s="22" t="s">
        <v>49</v>
      </c>
      <c r="B45" s="22" t="s">
        <v>188</v>
      </c>
      <c r="C45" s="9">
        <v>75</v>
      </c>
      <c r="F45" s="16">
        <v>1</v>
      </c>
      <c r="G45" s="22">
        <f t="shared" si="3"/>
        <v>1</v>
      </c>
      <c r="I45" s="22" t="str">
        <f t="shared" si="0"/>
        <v xml:space="preserve">LD R14 </v>
      </c>
    </row>
    <row r="46" spans="1:9">
      <c r="A46" s="22" t="s">
        <v>50</v>
      </c>
      <c r="B46" s="22" t="s">
        <v>189</v>
      </c>
      <c r="C46" s="9">
        <v>200</v>
      </c>
      <c r="F46" s="16">
        <v>1</v>
      </c>
      <c r="G46" s="22">
        <f t="shared" si="3"/>
        <v>1</v>
      </c>
      <c r="I46" s="22" t="str">
        <f t="shared" si="0"/>
        <v xml:space="preserve">LD R15 </v>
      </c>
    </row>
    <row r="47" spans="1:9">
      <c r="A47" s="22" t="s">
        <v>49</v>
      </c>
      <c r="B47" s="22" t="s">
        <v>190</v>
      </c>
      <c r="C47" s="9">
        <v>1100</v>
      </c>
      <c r="F47" s="16">
        <v>1</v>
      </c>
      <c r="G47" s="22">
        <f t="shared" si="3"/>
        <v>1</v>
      </c>
      <c r="I47" s="22" t="str">
        <f t="shared" si="0"/>
        <v xml:space="preserve">LD R16 </v>
      </c>
    </row>
    <row r="48" spans="1:9">
      <c r="A48" s="22" t="s">
        <v>49</v>
      </c>
      <c r="B48" s="22" t="s">
        <v>191</v>
      </c>
      <c r="C48" s="9" t="s">
        <v>12</v>
      </c>
      <c r="F48" s="16">
        <v>2</v>
      </c>
      <c r="G48" s="22">
        <f t="shared" si="3"/>
        <v>2</v>
      </c>
      <c r="I48" s="22" t="str">
        <f t="shared" si="0"/>
        <v xml:space="preserve">LD R17-R18 </v>
      </c>
    </row>
    <row r="49" spans="1:9">
      <c r="A49" s="22" t="s">
        <v>49</v>
      </c>
      <c r="B49" s="22" t="s">
        <v>192</v>
      </c>
      <c r="C49" s="9">
        <v>5110</v>
      </c>
      <c r="F49" s="16">
        <v>1</v>
      </c>
      <c r="G49" s="22">
        <f t="shared" si="3"/>
        <v>1</v>
      </c>
      <c r="I49" s="22" t="str">
        <f t="shared" si="0"/>
        <v xml:space="preserve">LD R19 </v>
      </c>
    </row>
    <row r="50" spans="1:9">
      <c r="A50" s="22" t="s">
        <v>49</v>
      </c>
      <c r="B50" s="22" t="s">
        <v>193</v>
      </c>
      <c r="C50" s="9">
        <v>909</v>
      </c>
      <c r="F50" s="16">
        <v>1</v>
      </c>
      <c r="G50" s="22">
        <f t="shared" si="3"/>
        <v>1</v>
      </c>
      <c r="I50" s="22" t="str">
        <f t="shared" si="0"/>
        <v xml:space="preserve">LD R20 </v>
      </c>
    </row>
    <row r="51" spans="1:9">
      <c r="A51" s="22" t="s">
        <v>49</v>
      </c>
      <c r="B51" s="22" t="s">
        <v>250</v>
      </c>
      <c r="C51" s="9" t="s">
        <v>13</v>
      </c>
      <c r="F51" s="16">
        <v>10</v>
      </c>
      <c r="G51" s="22">
        <f t="shared" si="3"/>
        <v>10</v>
      </c>
      <c r="I51" s="22" t="str">
        <f t="shared" si="0"/>
        <v xml:space="preserve">LD R21-R22,R25,R37-R42 </v>
      </c>
    </row>
    <row r="52" spans="1:9">
      <c r="G52" s="22">
        <f t="shared" si="3"/>
        <v>0</v>
      </c>
      <c r="I52" s="22" t="str">
        <f t="shared" si="0"/>
        <v/>
      </c>
    </row>
    <row r="53" spans="1:9">
      <c r="A53" s="22" t="s">
        <v>49</v>
      </c>
      <c r="B53" s="22" t="s">
        <v>194</v>
      </c>
      <c r="C53" s="9">
        <v>1500</v>
      </c>
      <c r="F53" s="16">
        <v>1</v>
      </c>
      <c r="G53" s="22">
        <f t="shared" si="3"/>
        <v>1</v>
      </c>
      <c r="I53" s="22" t="str">
        <f t="shared" si="0"/>
        <v xml:space="preserve">LD R28 </v>
      </c>
    </row>
    <row r="54" spans="1:9">
      <c r="A54" s="22" t="s">
        <v>51</v>
      </c>
      <c r="B54" s="22" t="s">
        <v>195</v>
      </c>
      <c r="C54" s="9" t="s">
        <v>12</v>
      </c>
      <c r="F54" s="16">
        <v>1</v>
      </c>
      <c r="G54" s="17">
        <f>IF($E$28="Y",F54*$G$1,0)</f>
        <v>1</v>
      </c>
      <c r="I54" s="22" t="str">
        <f t="shared" si="0"/>
        <v xml:space="preserve">LD R30 </v>
      </c>
    </row>
    <row r="55" spans="1:9">
      <c r="A55" s="22" t="s">
        <v>49</v>
      </c>
      <c r="B55" s="22" t="s">
        <v>196</v>
      </c>
      <c r="C55" s="9">
        <v>470</v>
      </c>
      <c r="F55" s="16">
        <v>6</v>
      </c>
      <c r="G55" s="22">
        <f t="shared" si="3"/>
        <v>6</v>
      </c>
      <c r="I55" s="22" t="str">
        <f t="shared" si="0"/>
        <v xml:space="preserve">LD R31-R36 </v>
      </c>
    </row>
    <row r="56" spans="1:9">
      <c r="G56" s="22">
        <f t="shared" si="3"/>
        <v>0</v>
      </c>
      <c r="I56" s="22" t="str">
        <f t="shared" si="0"/>
        <v/>
      </c>
    </row>
    <row r="57" spans="1:9">
      <c r="A57" s="22" t="s">
        <v>52</v>
      </c>
      <c r="B57" s="22" t="s">
        <v>197</v>
      </c>
      <c r="C57" s="9">
        <v>470</v>
      </c>
      <c r="F57" s="16">
        <v>1</v>
      </c>
      <c r="G57" s="17">
        <f>IF($E$28="Y",F57*$G$1,0)</f>
        <v>1</v>
      </c>
      <c r="I57" s="22" t="str">
        <f t="shared" si="0"/>
        <v xml:space="preserve">LD R43 </v>
      </c>
    </row>
    <row r="58" spans="1:9">
      <c r="I58" s="22" t="str">
        <f t="shared" si="0"/>
        <v/>
      </c>
    </row>
    <row r="59" spans="1:9">
      <c r="A59" s="22" t="s">
        <v>53</v>
      </c>
      <c r="B59" s="22" t="s">
        <v>198</v>
      </c>
      <c r="C59" s="9" t="s">
        <v>112</v>
      </c>
      <c r="F59" s="16">
        <v>1</v>
      </c>
      <c r="G59" s="22">
        <f t="shared" si="3"/>
        <v>1</v>
      </c>
      <c r="I59" s="22" t="str">
        <f t="shared" si="0"/>
        <v xml:space="preserve">LD U1 </v>
      </c>
    </row>
    <row r="60" spans="1:9">
      <c r="C60" s="22" t="s">
        <v>78</v>
      </c>
      <c r="F60" s="16">
        <v>1</v>
      </c>
      <c r="G60" s="22">
        <f t="shared" si="3"/>
        <v>1</v>
      </c>
      <c r="I60" s="22" t="str">
        <f t="shared" si="0"/>
        <v xml:space="preserve"> </v>
      </c>
    </row>
    <row r="61" spans="1:9">
      <c r="A61" s="22" t="s">
        <v>54</v>
      </c>
      <c r="B61" s="22" t="s">
        <v>199</v>
      </c>
      <c r="C61" s="9" t="s">
        <v>14</v>
      </c>
      <c r="F61" s="16">
        <v>1</v>
      </c>
      <c r="G61" s="22">
        <f t="shared" si="3"/>
        <v>1</v>
      </c>
      <c r="I61" s="22" t="str">
        <f t="shared" si="0"/>
        <v xml:space="preserve">LD U2 </v>
      </c>
    </row>
    <row r="62" spans="1:9">
      <c r="A62" s="22" t="s">
        <v>71</v>
      </c>
      <c r="B62" s="22" t="s">
        <v>200</v>
      </c>
      <c r="C62" s="9" t="s">
        <v>15</v>
      </c>
      <c r="F62" s="16">
        <v>1</v>
      </c>
      <c r="G62" s="22">
        <f t="shared" si="3"/>
        <v>1</v>
      </c>
      <c r="I62" s="22" t="str">
        <f t="shared" si="0"/>
        <v xml:space="preserve">LD U3 </v>
      </c>
    </row>
    <row r="63" spans="1:9">
      <c r="B63" s="22" t="s">
        <v>201</v>
      </c>
      <c r="C63" s="9" t="s">
        <v>16</v>
      </c>
      <c r="G63" s="22">
        <f t="shared" si="3"/>
        <v>0</v>
      </c>
      <c r="I63" s="22" t="str">
        <f t="shared" si="0"/>
        <v/>
      </c>
    </row>
    <row r="64" spans="1:9">
      <c r="A64" s="22" t="s">
        <v>55</v>
      </c>
      <c r="B64" s="22" t="s">
        <v>202</v>
      </c>
      <c r="C64" s="9" t="s">
        <v>18</v>
      </c>
      <c r="F64" s="16">
        <v>1</v>
      </c>
      <c r="G64" s="22">
        <f t="shared" si="3"/>
        <v>1</v>
      </c>
      <c r="I64" s="22" t="str">
        <f t="shared" si="0"/>
        <v xml:space="preserve">LD U5 </v>
      </c>
    </row>
    <row r="65" spans="1:9">
      <c r="I65" s="22" t="str">
        <f t="shared" si="0"/>
        <v/>
      </c>
    </row>
    <row r="66" spans="1:9">
      <c r="A66" s="22" t="s">
        <v>47</v>
      </c>
      <c r="B66" s="22" t="s">
        <v>203</v>
      </c>
      <c r="C66" s="9" t="s">
        <v>19</v>
      </c>
      <c r="F66" s="16">
        <v>1</v>
      </c>
      <c r="G66" s="22">
        <f t="shared" si="3"/>
        <v>1</v>
      </c>
      <c r="I66" s="22" t="str">
        <f t="shared" si="0"/>
        <v xml:space="preserve">LD U6 </v>
      </c>
    </row>
    <row r="67" spans="1:9">
      <c r="A67" s="22" t="s">
        <v>55</v>
      </c>
      <c r="B67" s="22" t="s">
        <v>204</v>
      </c>
      <c r="C67" s="9" t="s">
        <v>20</v>
      </c>
      <c r="F67" s="16">
        <v>1</v>
      </c>
      <c r="G67" s="22">
        <f t="shared" si="3"/>
        <v>1</v>
      </c>
      <c r="I67" s="22" t="str">
        <f t="shared" si="0"/>
        <v xml:space="preserve">LD U7 </v>
      </c>
    </row>
    <row r="68" spans="1:9">
      <c r="A68" s="22" t="s">
        <v>55</v>
      </c>
      <c r="B68" s="22" t="s">
        <v>77</v>
      </c>
      <c r="C68" s="9" t="s">
        <v>69</v>
      </c>
      <c r="G68" s="22">
        <f t="shared" si="3"/>
        <v>0</v>
      </c>
      <c r="I68" s="22" t="str">
        <f t="shared" si="0"/>
        <v/>
      </c>
    </row>
    <row r="69" spans="1:9">
      <c r="B69" s="22" t="s">
        <v>205</v>
      </c>
      <c r="C69" s="22" t="s">
        <v>80</v>
      </c>
      <c r="F69" s="16">
        <v>1</v>
      </c>
      <c r="G69" s="22">
        <f t="shared" si="3"/>
        <v>1</v>
      </c>
      <c r="I69" s="22" t="str">
        <f t="shared" si="0"/>
        <v xml:space="preserve">LD U8 </v>
      </c>
    </row>
    <row r="70" spans="1:9">
      <c r="A70" s="22" t="s">
        <v>57</v>
      </c>
      <c r="B70" s="22" t="s">
        <v>205</v>
      </c>
      <c r="C70" s="22" t="s">
        <v>79</v>
      </c>
      <c r="F70" s="16">
        <v>1</v>
      </c>
      <c r="G70" s="22">
        <f t="shared" si="3"/>
        <v>1</v>
      </c>
      <c r="I70" s="22" t="str">
        <f t="shared" si="0"/>
        <v xml:space="preserve">LD U8 </v>
      </c>
    </row>
    <row r="71" spans="1:9">
      <c r="B71" s="22" t="s">
        <v>125</v>
      </c>
      <c r="C71" s="9" t="s">
        <v>38</v>
      </c>
      <c r="F71" s="16">
        <v>1</v>
      </c>
      <c r="G71" s="22">
        <f t="shared" si="3"/>
        <v>1</v>
      </c>
      <c r="I71" s="22" t="str">
        <f t="shared" si="0"/>
        <v xml:space="preserve">LD </v>
      </c>
    </row>
    <row r="72" spans="1:9">
      <c r="A72" s="22" t="s">
        <v>56</v>
      </c>
      <c r="B72" s="22" t="s">
        <v>125</v>
      </c>
      <c r="C72" s="9" t="s">
        <v>82</v>
      </c>
      <c r="F72" s="16">
        <v>2</v>
      </c>
      <c r="G72" s="22">
        <f t="shared" si="3"/>
        <v>2</v>
      </c>
      <c r="I72" s="22" t="str">
        <f t="shared" si="0"/>
        <v xml:space="preserve">LD </v>
      </c>
    </row>
    <row r="73" spans="1:9">
      <c r="I73" s="22" t="str">
        <f t="shared" si="0"/>
        <v/>
      </c>
    </row>
    <row r="74" spans="1:9">
      <c r="B74" s="22" t="s">
        <v>206</v>
      </c>
      <c r="C74" s="9" t="s">
        <v>21</v>
      </c>
      <c r="F74" s="16">
        <v>1</v>
      </c>
      <c r="G74" s="22">
        <f t="shared" si="3"/>
        <v>1</v>
      </c>
      <c r="I74" s="22" t="str">
        <f t="shared" ref="I74" si="4">IF(G74,B74&amp;" ","")</f>
        <v xml:space="preserve">LD X1 </v>
      </c>
    </row>
  </sheetData>
  <mergeCells count="1">
    <mergeCell ref="A1:A2"/>
  </mergeCells>
  <printOptions gridLines="1"/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workbookViewId="0">
      <pane ySplit="2" topLeftCell="A3" activePane="bottomLeft" state="frozen"/>
      <selection pane="bottomLeft" sqref="A1:A2"/>
    </sheetView>
  </sheetViews>
  <sheetFormatPr defaultRowHeight="15"/>
  <cols>
    <col min="1" max="1" width="10.5703125" style="22" customWidth="1"/>
    <col min="2" max="2" width="12.28515625" style="22" customWidth="1"/>
    <col min="3" max="3" width="16.42578125" style="9" customWidth="1"/>
    <col min="4" max="4" width="5.140625" style="22" customWidth="1"/>
    <col min="5" max="5" width="10.140625" style="22" customWidth="1"/>
    <col min="6" max="6" width="5.42578125" style="16" customWidth="1"/>
    <col min="7" max="7" width="7.140625" style="22" customWidth="1"/>
    <col min="8" max="8" width="3" style="22" customWidth="1"/>
    <col min="9" max="9" width="7.140625" style="22" customWidth="1"/>
    <col min="10" max="10" width="9.140625" style="22"/>
  </cols>
  <sheetData>
    <row r="1" spans="1:10" ht="15.75" customHeight="1">
      <c r="A1" s="51" t="s">
        <v>124</v>
      </c>
      <c r="B1" s="13" t="s">
        <v>72</v>
      </c>
      <c r="D1" s="1"/>
      <c r="E1" s="1" t="s">
        <v>73</v>
      </c>
      <c r="F1" s="14" t="s">
        <v>74</v>
      </c>
      <c r="G1" s="3">
        <f>ORDER!I2</f>
        <v>1</v>
      </c>
      <c r="H1" s="11"/>
      <c r="I1" s="11"/>
      <c r="J1" s="11"/>
    </row>
    <row r="2" spans="1:10" ht="15.75" customHeight="1">
      <c r="A2" s="51"/>
      <c r="B2" s="1" t="s">
        <v>24</v>
      </c>
      <c r="C2" s="7"/>
      <c r="D2" s="1"/>
      <c r="E2" s="1"/>
      <c r="F2" s="15" t="s">
        <v>27</v>
      </c>
      <c r="G2" s="18" t="s">
        <v>30</v>
      </c>
      <c r="H2" s="12"/>
      <c r="J2" s="11"/>
    </row>
    <row r="3" spans="1:10" s="22" customFormat="1" ht="15.75" customHeight="1">
      <c r="A3" s="42"/>
      <c r="B3" s="1"/>
      <c r="C3" s="7"/>
      <c r="D3" s="1"/>
      <c r="E3" s="1"/>
      <c r="F3" s="15"/>
      <c r="G3" s="18"/>
      <c r="H3" s="12"/>
      <c r="J3" s="11"/>
    </row>
    <row r="4" spans="1:10" s="22" customFormat="1" ht="15.75" customHeight="1">
      <c r="A4" s="42"/>
      <c r="B4" s="1"/>
      <c r="C4" s="7"/>
      <c r="D4" s="1"/>
      <c r="E4" s="1"/>
      <c r="F4" s="15"/>
      <c r="G4" s="18"/>
      <c r="H4" s="12"/>
      <c r="J4" s="11"/>
    </row>
    <row r="5" spans="1:10" s="22" customFormat="1" ht="15.75" customHeight="1">
      <c r="A5" s="42"/>
      <c r="B5" s="1"/>
      <c r="C5" s="7"/>
      <c r="D5" s="1"/>
      <c r="E5" s="1"/>
      <c r="F5" s="15"/>
      <c r="G5" s="18"/>
      <c r="H5" s="12"/>
      <c r="J5" s="11"/>
    </row>
    <row r="6" spans="1:10" s="22" customFormat="1" ht="15.75" customHeight="1">
      <c r="A6" s="42"/>
      <c r="B6" s="1"/>
      <c r="C6" s="7"/>
      <c r="D6" s="1"/>
      <c r="E6" s="1"/>
      <c r="F6" s="15"/>
      <c r="G6" s="18"/>
      <c r="H6" s="12"/>
      <c r="J6" s="11"/>
    </row>
    <row r="7" spans="1:10">
      <c r="B7" s="22" t="s">
        <v>207</v>
      </c>
      <c r="C7" s="9" t="s">
        <v>0</v>
      </c>
      <c r="F7" s="16">
        <v>3</v>
      </c>
      <c r="G7" s="22">
        <f>F7*$G$1</f>
        <v>3</v>
      </c>
      <c r="I7" s="22" t="str">
        <f>IF(G7,B7&amp;" ","")</f>
        <v xml:space="preserve">PJ C1-C3 </v>
      </c>
    </row>
    <row r="8" spans="1:10">
      <c r="B8" s="22" t="s">
        <v>208</v>
      </c>
      <c r="C8" s="9" t="s">
        <v>1</v>
      </c>
      <c r="F8" s="16">
        <v>0</v>
      </c>
      <c r="I8" s="22" t="str">
        <f t="shared" ref="I8:I73" si="0">IF(G8,B8&amp;" ","")</f>
        <v/>
      </c>
    </row>
    <row r="9" spans="1:10">
      <c r="B9" s="22" t="s">
        <v>251</v>
      </c>
      <c r="C9" s="9" t="s">
        <v>2</v>
      </c>
      <c r="F9" s="16">
        <v>9</v>
      </c>
      <c r="G9" s="22">
        <f t="shared" ref="G9:G17" si="1">F9*$G$1</f>
        <v>9</v>
      </c>
      <c r="I9" s="22" t="str">
        <f t="shared" si="0"/>
        <v xml:space="preserve">PJ C8-C15, C18-C19 </v>
      </c>
    </row>
    <row r="10" spans="1:10" s="22" customFormat="1">
      <c r="B10" s="22" t="s">
        <v>278</v>
      </c>
      <c r="C10" s="9" t="s">
        <v>1</v>
      </c>
      <c r="F10" s="16">
        <v>1</v>
      </c>
      <c r="G10" s="22">
        <f t="shared" si="1"/>
        <v>1</v>
      </c>
      <c r="I10" s="22" t="str">
        <f t="shared" si="0"/>
        <v xml:space="preserve">PJ C15 </v>
      </c>
    </row>
    <row r="11" spans="1:10">
      <c r="B11" s="22" t="s">
        <v>209</v>
      </c>
      <c r="C11" s="9" t="s">
        <v>3</v>
      </c>
      <c r="F11" s="16">
        <v>2</v>
      </c>
      <c r="G11" s="22">
        <f t="shared" si="1"/>
        <v>2</v>
      </c>
      <c r="I11" s="22" t="str">
        <f t="shared" si="0"/>
        <v xml:space="preserve">PJ C16-C17 </v>
      </c>
    </row>
    <row r="12" spans="1:10">
      <c r="I12" s="22" t="str">
        <f t="shared" si="0"/>
        <v/>
      </c>
    </row>
    <row r="13" spans="1:10">
      <c r="B13" s="22" t="s">
        <v>260</v>
      </c>
      <c r="C13" s="9" t="s">
        <v>4</v>
      </c>
      <c r="F13" s="16">
        <v>1</v>
      </c>
      <c r="G13" s="22">
        <f t="shared" si="1"/>
        <v>1</v>
      </c>
      <c r="I13" s="22" t="str">
        <f t="shared" si="0"/>
        <v xml:space="preserve">PJ D1 </v>
      </c>
    </row>
    <row r="14" spans="1:10">
      <c r="B14" s="22" t="s">
        <v>210</v>
      </c>
      <c r="C14" s="9" t="s">
        <v>22</v>
      </c>
      <c r="F14" s="16">
        <v>1</v>
      </c>
      <c r="G14" s="22">
        <f t="shared" si="1"/>
        <v>1</v>
      </c>
      <c r="I14" s="22" t="str">
        <f t="shared" si="0"/>
        <v xml:space="preserve">PJ D2 </v>
      </c>
    </row>
    <row r="15" spans="1:10">
      <c r="B15" s="22" t="s">
        <v>211</v>
      </c>
      <c r="C15" s="9" t="s">
        <v>22</v>
      </c>
      <c r="F15" s="16">
        <v>1</v>
      </c>
      <c r="G15" s="22">
        <f t="shared" si="1"/>
        <v>1</v>
      </c>
      <c r="I15" s="22" t="str">
        <f t="shared" si="0"/>
        <v xml:space="preserve">PJ D3 </v>
      </c>
    </row>
    <row r="16" spans="1:10">
      <c r="B16" s="22" t="s">
        <v>212</v>
      </c>
      <c r="C16" s="35" t="s">
        <v>256</v>
      </c>
      <c r="F16" s="16">
        <v>1</v>
      </c>
      <c r="G16" s="22">
        <f t="shared" si="1"/>
        <v>1</v>
      </c>
      <c r="I16" s="22" t="str">
        <f t="shared" si="0"/>
        <v xml:space="preserve">PJ D4 </v>
      </c>
    </row>
    <row r="17" spans="1:9">
      <c r="B17" s="22" t="s">
        <v>213</v>
      </c>
      <c r="C17" s="9" t="s">
        <v>5</v>
      </c>
      <c r="F17" s="16">
        <v>2</v>
      </c>
      <c r="G17" s="22">
        <f t="shared" si="1"/>
        <v>2</v>
      </c>
      <c r="I17" s="22" t="str">
        <f t="shared" si="0"/>
        <v xml:space="preserve">PJ D5-D6 </v>
      </c>
    </row>
    <row r="18" spans="1:9">
      <c r="I18" s="22" t="str">
        <f t="shared" si="0"/>
        <v/>
      </c>
    </row>
    <row r="19" spans="1:9">
      <c r="A19" s="22" t="s">
        <v>31</v>
      </c>
      <c r="B19" s="22" t="s">
        <v>214</v>
      </c>
      <c r="C19" s="9" t="s">
        <v>35</v>
      </c>
      <c r="F19" s="16">
        <v>1</v>
      </c>
      <c r="G19" s="17">
        <f t="shared" ref="G19:G25" si="2">IF($E$29&lt;&gt;"Y",F19*$G$1,0)</f>
        <v>1</v>
      </c>
      <c r="I19" s="22" t="str">
        <f t="shared" si="0"/>
        <v xml:space="preserve">PJ J1 </v>
      </c>
    </row>
    <row r="20" spans="1:9">
      <c r="B20" s="22" t="s">
        <v>215</v>
      </c>
      <c r="C20" s="9" t="s">
        <v>36</v>
      </c>
      <c r="F20" s="16">
        <v>1</v>
      </c>
      <c r="G20" s="17">
        <f t="shared" si="2"/>
        <v>1</v>
      </c>
      <c r="I20" s="22" t="str">
        <f t="shared" si="0"/>
        <v xml:space="preserve">PJ j1 </v>
      </c>
    </row>
    <row r="21" spans="1:9">
      <c r="A21" s="22" t="s">
        <v>32</v>
      </c>
      <c r="B21" s="22" t="s">
        <v>216</v>
      </c>
      <c r="C21" s="9" t="s">
        <v>35</v>
      </c>
      <c r="F21" s="16">
        <v>1</v>
      </c>
      <c r="G21" s="17">
        <f t="shared" si="2"/>
        <v>1</v>
      </c>
      <c r="I21" s="22" t="str">
        <f t="shared" si="0"/>
        <v xml:space="preserve">PJ J2 </v>
      </c>
    </row>
    <row r="22" spans="1:9">
      <c r="B22" s="22" t="s">
        <v>217</v>
      </c>
      <c r="C22" s="9" t="s">
        <v>36</v>
      </c>
      <c r="F22" s="16">
        <v>1</v>
      </c>
      <c r="G22" s="17">
        <f t="shared" si="2"/>
        <v>1</v>
      </c>
      <c r="I22" s="22" t="str">
        <f t="shared" si="0"/>
        <v xml:space="preserve">PJ j2 </v>
      </c>
    </row>
    <row r="23" spans="1:9">
      <c r="A23" s="22" t="s">
        <v>33</v>
      </c>
      <c r="B23" s="22" t="s">
        <v>218</v>
      </c>
      <c r="C23" s="9" t="s">
        <v>35</v>
      </c>
      <c r="F23" s="16">
        <v>1</v>
      </c>
      <c r="G23" s="17">
        <f t="shared" si="2"/>
        <v>1</v>
      </c>
      <c r="I23" s="22" t="str">
        <f t="shared" si="0"/>
        <v xml:space="preserve">PJ J3 </v>
      </c>
    </row>
    <row r="24" spans="1:9">
      <c r="B24" s="22" t="s">
        <v>219</v>
      </c>
      <c r="C24" s="9" t="s">
        <v>36</v>
      </c>
      <c r="F24" s="16">
        <v>1</v>
      </c>
      <c r="G24" s="17">
        <f t="shared" si="2"/>
        <v>1</v>
      </c>
      <c r="I24" s="22" t="str">
        <f t="shared" si="0"/>
        <v xml:space="preserve">PJ j3 </v>
      </c>
    </row>
    <row r="25" spans="1:9">
      <c r="B25" s="22" t="s">
        <v>220</v>
      </c>
      <c r="C25" s="9" t="s">
        <v>37</v>
      </c>
      <c r="G25" s="17">
        <f t="shared" si="2"/>
        <v>0</v>
      </c>
      <c r="I25" s="22" t="str">
        <f t="shared" si="0"/>
        <v/>
      </c>
    </row>
    <row r="26" spans="1:9">
      <c r="A26" s="22" t="s">
        <v>34</v>
      </c>
      <c r="B26" s="22" t="s">
        <v>221</v>
      </c>
      <c r="F26" s="16">
        <v>1</v>
      </c>
      <c r="G26" s="17">
        <f>IF($E$28="Y",F26*$G$1,0)</f>
        <v>1</v>
      </c>
      <c r="I26" s="22" t="str">
        <f t="shared" si="0"/>
        <v xml:space="preserve">PJ J4 </v>
      </c>
    </row>
    <row r="27" spans="1:9">
      <c r="B27" s="22" t="s">
        <v>221</v>
      </c>
      <c r="C27" s="9" t="s">
        <v>39</v>
      </c>
      <c r="F27" s="16">
        <v>1</v>
      </c>
      <c r="G27" s="17">
        <f>IF($E$28="Y",F27*$G$1,0)</f>
        <v>1</v>
      </c>
      <c r="I27" s="22" t="str">
        <f t="shared" si="0"/>
        <v xml:space="preserve">PJ J4 </v>
      </c>
    </row>
    <row r="28" spans="1:9">
      <c r="E28" s="22" t="str">
        <f>UPPER(ORDER!E3)</f>
        <v>Y</v>
      </c>
      <c r="G28" s="17"/>
      <c r="I28" s="22" t="str">
        <f t="shared" si="0"/>
        <v/>
      </c>
    </row>
    <row r="29" spans="1:9">
      <c r="B29" s="22" t="s">
        <v>63</v>
      </c>
      <c r="C29" s="22"/>
      <c r="E29" s="22" t="str">
        <f>UPPER(ORDER!E4)</f>
        <v>N</v>
      </c>
      <c r="G29" s="17"/>
      <c r="I29" s="22" t="str">
        <f t="shared" si="0"/>
        <v/>
      </c>
    </row>
    <row r="30" spans="1:9">
      <c r="B30" s="22" t="s">
        <v>214</v>
      </c>
      <c r="C30" s="9" t="s">
        <v>59</v>
      </c>
      <c r="F30" s="16">
        <v>1</v>
      </c>
      <c r="G30" s="17">
        <f>IF($E$29="Y",F30*$G$1,0)</f>
        <v>0</v>
      </c>
      <c r="I30" s="22" t="str">
        <f t="shared" si="0"/>
        <v/>
      </c>
    </row>
    <row r="31" spans="1:9">
      <c r="B31" s="22" t="s">
        <v>216</v>
      </c>
      <c r="C31" s="9" t="s">
        <v>60</v>
      </c>
      <c r="F31" s="16">
        <v>1</v>
      </c>
      <c r="G31" s="17">
        <f>IF($E$29="Y",F31*$G$1,0)</f>
        <v>0</v>
      </c>
      <c r="I31" s="22" t="str">
        <f t="shared" si="0"/>
        <v/>
      </c>
    </row>
    <row r="32" spans="1:9">
      <c r="B32" s="22" t="s">
        <v>216</v>
      </c>
      <c r="C32" s="9" t="s">
        <v>61</v>
      </c>
      <c r="F32" s="16">
        <v>1</v>
      </c>
      <c r="G32" s="17">
        <f>IF($E$29="Y",F32*$G$1,0)</f>
        <v>0</v>
      </c>
      <c r="I32" s="22" t="str">
        <f t="shared" si="0"/>
        <v/>
      </c>
    </row>
    <row r="33" spans="1:9">
      <c r="I33" s="22" t="str">
        <f t="shared" si="0"/>
        <v/>
      </c>
    </row>
    <row r="34" spans="1:9">
      <c r="A34" s="22" t="s">
        <v>48</v>
      </c>
      <c r="B34" s="22" t="s">
        <v>222</v>
      </c>
      <c r="C34" s="9" t="s">
        <v>7</v>
      </c>
      <c r="F34" s="16">
        <v>2</v>
      </c>
      <c r="G34" s="22">
        <f>F34*$G$1</f>
        <v>2</v>
      </c>
      <c r="I34" s="22" t="str">
        <f t="shared" si="0"/>
        <v xml:space="preserve">PJ LK1-LK2 </v>
      </c>
    </row>
    <row r="35" spans="1:9">
      <c r="I35" s="22" t="str">
        <f t="shared" si="0"/>
        <v/>
      </c>
    </row>
    <row r="36" spans="1:9">
      <c r="A36" s="22" t="s">
        <v>47</v>
      </c>
      <c r="B36" s="22" t="s">
        <v>223</v>
      </c>
      <c r="C36" s="9" t="s">
        <v>8</v>
      </c>
      <c r="F36" s="16">
        <v>2</v>
      </c>
      <c r="G36" s="22">
        <f t="shared" ref="G36:G74" si="3">F36*$G$1</f>
        <v>2</v>
      </c>
      <c r="I36" s="22" t="str">
        <f t="shared" si="0"/>
        <v xml:space="preserve">PJ Q1-Q2 </v>
      </c>
    </row>
    <row r="37" spans="1:9" s="22" customFormat="1">
      <c r="B37" s="22" t="s">
        <v>282</v>
      </c>
      <c r="C37" s="9" t="s">
        <v>280</v>
      </c>
      <c r="F37" s="16">
        <v>1</v>
      </c>
      <c r="G37" s="22">
        <f t="shared" si="3"/>
        <v>1</v>
      </c>
      <c r="I37" s="22" t="str">
        <f t="shared" si="0"/>
        <v xml:space="preserve">PJ Q3 </v>
      </c>
    </row>
    <row r="38" spans="1:9">
      <c r="I38" s="22" t="str">
        <f t="shared" si="0"/>
        <v/>
      </c>
    </row>
    <row r="39" spans="1:9">
      <c r="A39" s="22" t="s">
        <v>49</v>
      </c>
      <c r="B39" s="22" t="s">
        <v>224</v>
      </c>
      <c r="C39" s="9" t="s">
        <v>9</v>
      </c>
      <c r="F39" s="16">
        <v>4</v>
      </c>
      <c r="G39" s="22">
        <f t="shared" si="3"/>
        <v>4</v>
      </c>
      <c r="I39" s="22" t="str">
        <f t="shared" si="0"/>
        <v xml:space="preserve">PJ R1-R3,R29 </v>
      </c>
    </row>
    <row r="40" spans="1:9">
      <c r="A40" s="22" t="s">
        <v>49</v>
      </c>
      <c r="B40" s="22" t="s">
        <v>225</v>
      </c>
      <c r="C40" s="9">
        <v>4700</v>
      </c>
      <c r="F40" s="16">
        <v>4</v>
      </c>
      <c r="G40" s="22">
        <f t="shared" si="3"/>
        <v>4</v>
      </c>
      <c r="I40" s="22" t="str">
        <f t="shared" si="0"/>
        <v xml:space="preserve">PJ R5-R7,R24 </v>
      </c>
    </row>
    <row r="41" spans="1:9">
      <c r="A41" s="22" t="s">
        <v>49</v>
      </c>
      <c r="B41" s="22" t="s">
        <v>226</v>
      </c>
      <c r="C41" s="9" t="s">
        <v>10</v>
      </c>
      <c r="F41" s="16">
        <v>0</v>
      </c>
      <c r="G41" s="22">
        <f t="shared" si="3"/>
        <v>0</v>
      </c>
      <c r="I41" s="22" t="str">
        <f t="shared" si="0"/>
        <v/>
      </c>
    </row>
    <row r="42" spans="1:9">
      <c r="A42" s="22" t="s">
        <v>49</v>
      </c>
      <c r="B42" s="22" t="s">
        <v>227</v>
      </c>
      <c r="C42" s="9" t="s">
        <v>11</v>
      </c>
      <c r="F42" s="16">
        <v>1</v>
      </c>
      <c r="G42" s="22">
        <f t="shared" si="3"/>
        <v>1</v>
      </c>
      <c r="I42" s="22" t="str">
        <f t="shared" si="0"/>
        <v xml:space="preserve">PJ R10 </v>
      </c>
    </row>
    <row r="43" spans="1:9">
      <c r="A43" s="22" t="s">
        <v>52</v>
      </c>
      <c r="B43" s="22" t="s">
        <v>228</v>
      </c>
      <c r="C43" s="9">
        <v>47</v>
      </c>
      <c r="F43" s="16">
        <v>1</v>
      </c>
      <c r="G43" s="22">
        <f t="shared" si="3"/>
        <v>1</v>
      </c>
      <c r="I43" s="22" t="str">
        <f t="shared" si="0"/>
        <v xml:space="preserve">PJ R11 </v>
      </c>
    </row>
    <row r="44" spans="1:9">
      <c r="A44" s="22" t="s">
        <v>49</v>
      </c>
      <c r="B44" s="22" t="s">
        <v>229</v>
      </c>
      <c r="C44" s="9">
        <v>432</v>
      </c>
      <c r="F44" s="16">
        <v>0</v>
      </c>
      <c r="G44" s="22">
        <f t="shared" si="3"/>
        <v>0</v>
      </c>
      <c r="I44" s="22" t="str">
        <f t="shared" si="0"/>
        <v/>
      </c>
    </row>
    <row r="45" spans="1:9">
      <c r="A45" s="22" t="s">
        <v>49</v>
      </c>
      <c r="B45" s="22" t="s">
        <v>230</v>
      </c>
      <c r="C45" s="9">
        <v>75</v>
      </c>
      <c r="F45" s="16">
        <v>0</v>
      </c>
      <c r="G45" s="22">
        <f t="shared" si="3"/>
        <v>0</v>
      </c>
      <c r="I45" s="22" t="str">
        <f t="shared" si="0"/>
        <v/>
      </c>
    </row>
    <row r="46" spans="1:9">
      <c r="A46" s="22" t="s">
        <v>50</v>
      </c>
      <c r="B46" s="22" t="s">
        <v>231</v>
      </c>
      <c r="C46" s="9">
        <v>200</v>
      </c>
      <c r="F46" s="16">
        <v>0</v>
      </c>
      <c r="G46" s="22">
        <f t="shared" si="3"/>
        <v>0</v>
      </c>
      <c r="I46" s="22" t="str">
        <f t="shared" si="0"/>
        <v/>
      </c>
    </row>
    <row r="47" spans="1:9">
      <c r="A47" s="22" t="s">
        <v>49</v>
      </c>
      <c r="B47" s="22" t="s">
        <v>232</v>
      </c>
      <c r="C47" s="9">
        <v>1100</v>
      </c>
      <c r="F47" s="16">
        <v>0</v>
      </c>
      <c r="G47" s="22">
        <f t="shared" si="3"/>
        <v>0</v>
      </c>
      <c r="I47" s="22" t="str">
        <f t="shared" si="0"/>
        <v/>
      </c>
    </row>
    <row r="48" spans="1:9">
      <c r="A48" s="22" t="s">
        <v>49</v>
      </c>
      <c r="B48" s="22" t="s">
        <v>233</v>
      </c>
      <c r="C48" s="9" t="s">
        <v>12</v>
      </c>
      <c r="F48" s="16">
        <v>1</v>
      </c>
      <c r="G48" s="22">
        <f t="shared" si="3"/>
        <v>1</v>
      </c>
      <c r="I48" s="22" t="str">
        <f t="shared" si="0"/>
        <v xml:space="preserve">PJ R18 </v>
      </c>
    </row>
    <row r="49" spans="1:9">
      <c r="A49" s="22" t="s">
        <v>49</v>
      </c>
      <c r="B49" s="22" t="s">
        <v>234</v>
      </c>
      <c r="C49" s="9">
        <v>5110</v>
      </c>
      <c r="F49" s="16">
        <v>0</v>
      </c>
      <c r="G49" s="22">
        <f t="shared" si="3"/>
        <v>0</v>
      </c>
      <c r="I49" s="22" t="str">
        <f t="shared" si="0"/>
        <v/>
      </c>
    </row>
    <row r="50" spans="1:9">
      <c r="A50" s="22" t="s">
        <v>49</v>
      </c>
      <c r="B50" s="22" t="s">
        <v>235</v>
      </c>
      <c r="C50" s="9">
        <v>909</v>
      </c>
      <c r="F50" s="16">
        <v>0</v>
      </c>
      <c r="G50" s="22">
        <f t="shared" si="3"/>
        <v>0</v>
      </c>
      <c r="I50" s="22" t="str">
        <f t="shared" si="0"/>
        <v/>
      </c>
    </row>
    <row r="51" spans="1:9">
      <c r="A51" s="22" t="s">
        <v>49</v>
      </c>
      <c r="B51" s="22" t="s">
        <v>236</v>
      </c>
      <c r="C51" s="9" t="s">
        <v>13</v>
      </c>
      <c r="F51" s="16">
        <v>9</v>
      </c>
      <c r="G51" s="22">
        <f t="shared" si="3"/>
        <v>9</v>
      </c>
      <c r="I51" s="22" t="str">
        <f t="shared" si="0"/>
        <v xml:space="preserve">PJ R21-R22,R25 R37-R42 </v>
      </c>
    </row>
    <row r="52" spans="1:9">
      <c r="G52" s="22">
        <f t="shared" si="3"/>
        <v>0</v>
      </c>
      <c r="I52" s="22" t="str">
        <f t="shared" si="0"/>
        <v/>
      </c>
    </row>
    <row r="53" spans="1:9">
      <c r="A53" s="22" t="s">
        <v>49</v>
      </c>
      <c r="B53" s="22" t="s">
        <v>237</v>
      </c>
      <c r="C53" s="9">
        <v>1500</v>
      </c>
      <c r="F53" s="16">
        <v>1</v>
      </c>
      <c r="G53" s="22">
        <f t="shared" si="3"/>
        <v>1</v>
      </c>
      <c r="I53" s="22" t="str">
        <f t="shared" si="0"/>
        <v xml:space="preserve">PJ R28 </v>
      </c>
    </row>
    <row r="54" spans="1:9">
      <c r="A54" s="22" t="s">
        <v>51</v>
      </c>
      <c r="B54" s="22" t="s">
        <v>238</v>
      </c>
      <c r="C54" s="9" t="s">
        <v>12</v>
      </c>
      <c r="F54" s="16">
        <v>1</v>
      </c>
      <c r="G54" s="17">
        <f>IF($E$28="Y",F54*$G$1,0)</f>
        <v>1</v>
      </c>
      <c r="I54" s="22" t="str">
        <f t="shared" si="0"/>
        <v xml:space="preserve">PJ R30 </v>
      </c>
    </row>
    <row r="55" spans="1:9">
      <c r="A55" s="22" t="s">
        <v>49</v>
      </c>
      <c r="B55" s="22" t="s">
        <v>239</v>
      </c>
      <c r="C55" s="9">
        <v>470</v>
      </c>
      <c r="F55" s="16">
        <v>6</v>
      </c>
      <c r="G55" s="22">
        <f t="shared" si="3"/>
        <v>6</v>
      </c>
      <c r="I55" s="22" t="str">
        <f t="shared" si="0"/>
        <v xml:space="preserve">PJ R31-R36 </v>
      </c>
    </row>
    <row r="57" spans="1:9">
      <c r="A57" s="22" t="s">
        <v>52</v>
      </c>
      <c r="B57" s="22" t="s">
        <v>240</v>
      </c>
      <c r="C57" s="9">
        <v>470</v>
      </c>
      <c r="F57" s="16">
        <v>1</v>
      </c>
      <c r="G57" s="17">
        <f>IF($E$28="Y",F57*$G$1,0)</f>
        <v>1</v>
      </c>
      <c r="I57" s="22" t="str">
        <f t="shared" si="0"/>
        <v xml:space="preserve">PJ R43 </v>
      </c>
    </row>
    <row r="58" spans="1:9">
      <c r="I58" s="22" t="str">
        <f t="shared" si="0"/>
        <v/>
      </c>
    </row>
    <row r="59" spans="1:9">
      <c r="A59" s="22" t="s">
        <v>53</v>
      </c>
      <c r="B59" s="22" t="s">
        <v>241</v>
      </c>
      <c r="C59" s="9" t="s">
        <v>112</v>
      </c>
      <c r="F59" s="16">
        <v>1</v>
      </c>
      <c r="G59" s="22">
        <f t="shared" si="3"/>
        <v>1</v>
      </c>
      <c r="I59" s="22" t="str">
        <f t="shared" si="0"/>
        <v xml:space="preserve">PJ U1 </v>
      </c>
    </row>
    <row r="60" spans="1:9">
      <c r="C60" s="22" t="s">
        <v>78</v>
      </c>
      <c r="F60" s="16">
        <v>1</v>
      </c>
      <c r="G60" s="22">
        <f t="shared" si="3"/>
        <v>1</v>
      </c>
      <c r="I60" s="22" t="str">
        <f t="shared" si="0"/>
        <v xml:space="preserve"> </v>
      </c>
    </row>
    <row r="61" spans="1:9">
      <c r="A61" s="22" t="s">
        <v>54</v>
      </c>
      <c r="B61" s="22" t="s">
        <v>242</v>
      </c>
      <c r="C61" s="9" t="s">
        <v>14</v>
      </c>
      <c r="F61" s="16">
        <v>1</v>
      </c>
      <c r="G61" s="22">
        <f t="shared" si="3"/>
        <v>1</v>
      </c>
      <c r="I61" s="22" t="str">
        <f t="shared" si="0"/>
        <v xml:space="preserve">PJ U2 </v>
      </c>
    </row>
    <row r="62" spans="1:9">
      <c r="A62" s="22" t="s">
        <v>71</v>
      </c>
      <c r="B62" s="22" t="s">
        <v>243</v>
      </c>
      <c r="C62" s="9" t="s">
        <v>15</v>
      </c>
      <c r="F62" s="16">
        <v>0</v>
      </c>
      <c r="G62" s="22">
        <f t="shared" si="3"/>
        <v>0</v>
      </c>
      <c r="I62" s="22" t="str">
        <f t="shared" si="0"/>
        <v/>
      </c>
    </row>
    <row r="63" spans="1:9">
      <c r="B63" s="22" t="s">
        <v>244</v>
      </c>
      <c r="C63" s="9" t="s">
        <v>16</v>
      </c>
      <c r="F63" s="16">
        <v>1</v>
      </c>
      <c r="G63" s="22">
        <f t="shared" si="3"/>
        <v>1</v>
      </c>
      <c r="I63" s="22" t="str">
        <f t="shared" si="0"/>
        <v xml:space="preserve">PJ U4 </v>
      </c>
    </row>
    <row r="64" spans="1:9">
      <c r="A64" s="22" t="s">
        <v>55</v>
      </c>
      <c r="B64" s="22" t="s">
        <v>245</v>
      </c>
      <c r="C64" s="9" t="s">
        <v>18</v>
      </c>
      <c r="F64" s="16">
        <v>0</v>
      </c>
      <c r="G64" s="22">
        <f t="shared" si="3"/>
        <v>0</v>
      </c>
      <c r="I64" s="22" t="str">
        <f t="shared" si="0"/>
        <v/>
      </c>
    </row>
    <row r="65" spans="1:9">
      <c r="I65" s="22" t="str">
        <f t="shared" si="0"/>
        <v/>
      </c>
    </row>
    <row r="66" spans="1:9">
      <c r="A66" s="22" t="s">
        <v>47</v>
      </c>
      <c r="B66" s="22" t="s">
        <v>246</v>
      </c>
      <c r="C66" s="9" t="s">
        <v>19</v>
      </c>
      <c r="F66" s="16">
        <v>1</v>
      </c>
      <c r="G66" s="22">
        <f t="shared" si="3"/>
        <v>1</v>
      </c>
      <c r="I66" s="22" t="str">
        <f t="shared" si="0"/>
        <v xml:space="preserve">PJ U6 </v>
      </c>
    </row>
    <row r="67" spans="1:9">
      <c r="A67" s="22" t="s">
        <v>55</v>
      </c>
      <c r="B67" s="22" t="s">
        <v>247</v>
      </c>
      <c r="C67" s="9" t="s">
        <v>20</v>
      </c>
      <c r="F67" s="16">
        <v>1</v>
      </c>
      <c r="G67" s="22">
        <f t="shared" si="3"/>
        <v>1</v>
      </c>
      <c r="I67" s="22" t="str">
        <f t="shared" si="0"/>
        <v xml:space="preserve">PJ U7 </v>
      </c>
    </row>
    <row r="68" spans="1:9">
      <c r="A68" s="22" t="s">
        <v>55</v>
      </c>
      <c r="B68" s="22" t="s">
        <v>77</v>
      </c>
      <c r="C68" s="9" t="s">
        <v>69</v>
      </c>
      <c r="G68" s="22">
        <f t="shared" si="3"/>
        <v>0</v>
      </c>
      <c r="I68" s="22" t="str">
        <f t="shared" si="0"/>
        <v/>
      </c>
    </row>
    <row r="69" spans="1:9">
      <c r="B69" s="22" t="s">
        <v>248</v>
      </c>
      <c r="C69" s="22" t="s">
        <v>80</v>
      </c>
      <c r="F69" s="16">
        <v>1</v>
      </c>
      <c r="G69" s="22">
        <f t="shared" si="3"/>
        <v>1</v>
      </c>
      <c r="I69" s="22" t="str">
        <f t="shared" si="0"/>
        <v xml:space="preserve">PJ U8 </v>
      </c>
    </row>
    <row r="70" spans="1:9">
      <c r="A70" s="22" t="s">
        <v>57</v>
      </c>
      <c r="B70" s="22" t="s">
        <v>248</v>
      </c>
      <c r="C70" s="22" t="s">
        <v>79</v>
      </c>
      <c r="F70" s="16">
        <v>1</v>
      </c>
      <c r="G70" s="22">
        <f t="shared" si="3"/>
        <v>1</v>
      </c>
      <c r="I70" s="22" t="str">
        <f t="shared" si="0"/>
        <v xml:space="preserve">PJ U8 </v>
      </c>
    </row>
    <row r="71" spans="1:9">
      <c r="B71" s="22" t="s">
        <v>124</v>
      </c>
      <c r="C71" s="9" t="s">
        <v>38</v>
      </c>
      <c r="F71" s="16">
        <v>1</v>
      </c>
      <c r="G71" s="22">
        <f t="shared" si="3"/>
        <v>1</v>
      </c>
      <c r="I71" s="22" t="str">
        <f t="shared" si="0"/>
        <v xml:space="preserve">PJ </v>
      </c>
    </row>
    <row r="72" spans="1:9">
      <c r="A72" s="22" t="s">
        <v>56</v>
      </c>
      <c r="B72" s="22" t="s">
        <v>124</v>
      </c>
      <c r="C72" s="9" t="s">
        <v>82</v>
      </c>
      <c r="F72" s="16">
        <v>2</v>
      </c>
      <c r="G72" s="22">
        <f t="shared" si="3"/>
        <v>2</v>
      </c>
      <c r="I72" s="22" t="str">
        <f t="shared" si="0"/>
        <v xml:space="preserve">PJ </v>
      </c>
    </row>
    <row r="73" spans="1:9">
      <c r="I73" s="22" t="str">
        <f t="shared" si="0"/>
        <v/>
      </c>
    </row>
    <row r="74" spans="1:9">
      <c r="B74" s="22" t="s">
        <v>249</v>
      </c>
      <c r="C74" s="9" t="s">
        <v>21</v>
      </c>
      <c r="F74" s="16">
        <v>1</v>
      </c>
      <c r="G74" s="22">
        <f t="shared" si="3"/>
        <v>1</v>
      </c>
      <c r="I74" s="22" t="str">
        <f t="shared" ref="I74" si="4">IF(G74,B74&amp;" ","")</f>
        <v xml:space="preserve">PJ X1 </v>
      </c>
    </row>
  </sheetData>
  <mergeCells count="1">
    <mergeCell ref="A1:A2"/>
  </mergeCells>
  <printOptions gridLines="1"/>
  <pageMargins left="0.7" right="0.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6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9.42578125" style="44" customWidth="1"/>
    <col min="2" max="2" width="26.5703125" style="22" customWidth="1"/>
    <col min="3" max="3" width="15.85546875" style="9" customWidth="1"/>
    <col min="4" max="4" width="24.5703125" style="22" customWidth="1"/>
    <col min="5" max="5" width="8" style="22" customWidth="1"/>
    <col min="6" max="6" width="5.42578125" style="16" customWidth="1"/>
    <col min="7" max="7" width="7.140625" style="22" customWidth="1"/>
    <col min="8" max="9" width="6.42578125" style="29" customWidth="1"/>
    <col min="10" max="10" width="6.42578125" style="22" customWidth="1"/>
  </cols>
  <sheetData>
    <row r="1" spans="1:10" ht="15.75">
      <c r="B1" s="46" t="s">
        <v>265</v>
      </c>
      <c r="C1" s="47"/>
      <c r="D1" s="47"/>
      <c r="E1" s="39"/>
      <c r="F1" s="49"/>
      <c r="G1" s="49"/>
      <c r="H1" s="31"/>
      <c r="I1" s="40"/>
    </row>
    <row r="2" spans="1:10">
      <c r="A2" s="44" t="s">
        <v>273</v>
      </c>
      <c r="B2" s="1"/>
      <c r="C2" s="44" t="s">
        <v>273</v>
      </c>
      <c r="D2" s="44" t="s">
        <v>273</v>
      </c>
      <c r="E2" s="44" t="s">
        <v>273</v>
      </c>
      <c r="F2" s="19" t="s">
        <v>274</v>
      </c>
      <c r="G2" s="19" t="s">
        <v>274</v>
      </c>
      <c r="H2" s="44" t="s">
        <v>273</v>
      </c>
      <c r="I2" s="19" t="s">
        <v>274</v>
      </c>
    </row>
    <row r="3" spans="1:10" ht="15.75">
      <c r="A3" s="45"/>
      <c r="B3" s="27"/>
      <c r="C3" s="38"/>
      <c r="D3" s="26"/>
      <c r="E3" s="27"/>
      <c r="F3" s="22"/>
      <c r="G3" s="36"/>
      <c r="H3" s="37"/>
      <c r="I3" s="36"/>
    </row>
    <row r="4" spans="1:10">
      <c r="B4" s="1"/>
      <c r="C4" s="44"/>
      <c r="D4" s="44"/>
      <c r="E4" s="44"/>
      <c r="F4" s="19"/>
      <c r="G4" s="19"/>
      <c r="H4" s="44"/>
      <c r="I4" s="19"/>
    </row>
    <row r="5" spans="1:10" ht="15.75">
      <c r="J5" s="11"/>
    </row>
    <row r="6" spans="1:10" ht="15.75">
      <c r="A6" s="22"/>
      <c r="B6" s="1" t="s">
        <v>24</v>
      </c>
      <c r="C6" s="7"/>
      <c r="D6" s="1" t="s">
        <v>25</v>
      </c>
      <c r="E6" s="1" t="s">
        <v>26</v>
      </c>
      <c r="F6" s="15" t="s">
        <v>27</v>
      </c>
      <c r="G6" s="2" t="s">
        <v>28</v>
      </c>
      <c r="H6" s="34" t="s">
        <v>29</v>
      </c>
      <c r="I6" s="34" t="s">
        <v>30</v>
      </c>
      <c r="J6" s="11"/>
    </row>
    <row r="7" spans="1:10">
      <c r="A7" s="44" t="s">
        <v>267</v>
      </c>
      <c r="B7" s="16"/>
      <c r="C7" s="9" t="s">
        <v>0</v>
      </c>
      <c r="D7" s="22" t="s">
        <v>87</v>
      </c>
      <c r="E7" s="22">
        <v>2495096</v>
      </c>
      <c r="F7" s="16">
        <f>SHACK!$G7+LDMOS!$G7+PJ!$G7</f>
        <v>8</v>
      </c>
      <c r="G7" s="22">
        <f>ORDER!G7</f>
        <v>5</v>
      </c>
      <c r="H7" s="29">
        <v>0.1</v>
      </c>
      <c r="I7" s="29">
        <f>G7*H7</f>
        <v>0.5</v>
      </c>
    </row>
    <row r="8" spans="1:10">
      <c r="A8" s="44" t="s">
        <v>267</v>
      </c>
      <c r="B8" s="16"/>
      <c r="C8" s="9" t="s">
        <v>1</v>
      </c>
      <c r="D8" s="22" t="s">
        <v>88</v>
      </c>
      <c r="E8" s="22">
        <v>2495097</v>
      </c>
      <c r="F8" s="16">
        <f>SHACK!$G8+LDMOS!$G8+PJ!$G8</f>
        <v>2</v>
      </c>
      <c r="G8" s="22">
        <f>ORDER!G8</f>
        <v>2</v>
      </c>
      <c r="H8" s="29">
        <v>0.24</v>
      </c>
      <c r="I8" s="29">
        <f>H8*G8</f>
        <v>0.48</v>
      </c>
    </row>
    <row r="9" spans="1:10">
      <c r="A9" s="44" t="s">
        <v>267</v>
      </c>
      <c r="B9" s="16"/>
      <c r="C9" s="9" t="s">
        <v>2</v>
      </c>
      <c r="D9" s="22" t="s">
        <v>89</v>
      </c>
      <c r="E9" s="22">
        <v>1100533</v>
      </c>
      <c r="F9" s="16">
        <f>SHACK!$G9+LDMOS!$G9+PJ!$G9</f>
        <v>26</v>
      </c>
      <c r="G9" s="22">
        <f>ORDER!G9</f>
        <v>25</v>
      </c>
      <c r="H9" s="29">
        <v>0.22</v>
      </c>
      <c r="I9" s="29">
        <f t="shared" ref="I9:I74" si="0">H9*G9</f>
        <v>5.5</v>
      </c>
    </row>
    <row r="10" spans="1:10" s="22" customFormat="1">
      <c r="A10" s="44"/>
      <c r="B10" s="16"/>
      <c r="C10" s="9" t="s">
        <v>1</v>
      </c>
      <c r="D10" s="22" t="s">
        <v>275</v>
      </c>
      <c r="E10" s="22">
        <v>2860104</v>
      </c>
      <c r="F10" s="16">
        <f>SHACK!$G10+LDMOS!$G10+PJ!$G10</f>
        <v>2</v>
      </c>
      <c r="G10" s="22">
        <f>ORDER!G10</f>
        <v>0</v>
      </c>
      <c r="H10" s="29">
        <v>0.49</v>
      </c>
      <c r="I10" s="29">
        <f t="shared" ref="I10" si="1">H10*G10</f>
        <v>0</v>
      </c>
    </row>
    <row r="11" spans="1:10">
      <c r="A11" s="44" t="s">
        <v>267</v>
      </c>
      <c r="B11" s="16"/>
      <c r="C11" s="9" t="s">
        <v>3</v>
      </c>
      <c r="D11" s="22" t="s">
        <v>90</v>
      </c>
      <c r="E11" s="22">
        <v>1141760</v>
      </c>
      <c r="F11" s="16">
        <f>SHACK!$G11+LDMOS!$G11+PJ!$G11</f>
        <v>6</v>
      </c>
      <c r="G11" s="22">
        <f>ORDER!G11</f>
        <v>10</v>
      </c>
      <c r="H11" s="29">
        <v>0.22</v>
      </c>
      <c r="I11" s="29">
        <f t="shared" si="0"/>
        <v>2.2000000000000002</v>
      </c>
    </row>
    <row r="12" spans="1:10">
      <c r="A12" s="44" t="s">
        <v>267</v>
      </c>
      <c r="B12" s="16"/>
      <c r="C12" s="9" t="s">
        <v>268</v>
      </c>
      <c r="F12" s="16">
        <f>SHACK!$G12+LDMOS!$G12+PJ!$G12</f>
        <v>0</v>
      </c>
      <c r="G12" s="22">
        <f>ORDER!G12</f>
        <v>0</v>
      </c>
    </row>
    <row r="13" spans="1:10">
      <c r="A13" s="44" t="s">
        <v>267</v>
      </c>
      <c r="B13" s="16"/>
      <c r="C13" s="9" t="s">
        <v>4</v>
      </c>
      <c r="D13" s="22" t="s">
        <v>91</v>
      </c>
      <c r="E13" s="22">
        <v>9843680</v>
      </c>
      <c r="F13" s="16">
        <f>SHACK!$G13+LDMOS!$G13+PJ!$G13</f>
        <v>3</v>
      </c>
      <c r="G13" s="22">
        <f>ORDER!G13</f>
        <v>9</v>
      </c>
      <c r="H13" s="29">
        <v>0.1</v>
      </c>
      <c r="I13" s="29">
        <f t="shared" si="0"/>
        <v>0.9</v>
      </c>
    </row>
    <row r="14" spans="1:10">
      <c r="A14" s="44" t="s">
        <v>270</v>
      </c>
      <c r="B14" s="16"/>
      <c r="C14" s="9" t="s">
        <v>22</v>
      </c>
      <c r="D14" s="35" t="s">
        <v>272</v>
      </c>
      <c r="E14" s="22">
        <v>2322123</v>
      </c>
      <c r="F14" s="16">
        <f>SHACK!$G14+LDMOS!$G14+PJ!$G14</f>
        <v>3</v>
      </c>
      <c r="G14" s="22">
        <f>ORDER!G14</f>
        <v>0</v>
      </c>
      <c r="I14" s="29">
        <f t="shared" si="0"/>
        <v>0</v>
      </c>
    </row>
    <row r="15" spans="1:10">
      <c r="A15" s="44" t="s">
        <v>269</v>
      </c>
      <c r="B15" s="16"/>
      <c r="C15" s="9" t="s">
        <v>22</v>
      </c>
      <c r="D15" s="35" t="s">
        <v>271</v>
      </c>
      <c r="E15" s="22">
        <v>2322131</v>
      </c>
      <c r="F15" s="16">
        <f>SHACK!$G15+LDMOS!$G15+PJ!$G15</f>
        <v>3</v>
      </c>
      <c r="G15" s="22">
        <f>ORDER!G15</f>
        <v>0</v>
      </c>
      <c r="I15" s="29">
        <f t="shared" si="0"/>
        <v>0</v>
      </c>
    </row>
    <row r="16" spans="1:10">
      <c r="A16" s="44" t="s">
        <v>267</v>
      </c>
      <c r="B16" s="16"/>
      <c r="C16" s="35" t="s">
        <v>256</v>
      </c>
      <c r="D16" s="35" t="s">
        <v>121</v>
      </c>
      <c r="E16" s="22">
        <v>9844597</v>
      </c>
      <c r="F16" s="16">
        <f>SHACK!$G16+LDMOS!$G16+PJ!$G16</f>
        <v>2</v>
      </c>
      <c r="G16" s="22">
        <f>ORDER!G16</f>
        <v>0</v>
      </c>
      <c r="H16" s="29">
        <v>0.13</v>
      </c>
      <c r="I16" s="29">
        <f t="shared" si="0"/>
        <v>0</v>
      </c>
    </row>
    <row r="17" spans="1:9">
      <c r="A17" s="44" t="s">
        <v>267</v>
      </c>
      <c r="B17" s="16"/>
      <c r="C17" s="9" t="s">
        <v>5</v>
      </c>
      <c r="D17" s="22" t="s">
        <v>92</v>
      </c>
      <c r="E17" s="22">
        <v>1924514</v>
      </c>
      <c r="F17" s="16">
        <f>SHACK!$G17+LDMOS!$G17+PJ!$G17</f>
        <v>4</v>
      </c>
      <c r="G17" s="22">
        <f>ORDER!G17</f>
        <v>0</v>
      </c>
      <c r="H17" s="29">
        <v>0.11</v>
      </c>
      <c r="I17" s="29">
        <f t="shared" si="0"/>
        <v>0</v>
      </c>
    </row>
    <row r="18" spans="1:9">
      <c r="A18" s="44" t="s">
        <v>267</v>
      </c>
      <c r="B18" s="16"/>
      <c r="F18" s="16">
        <f>SHACK!$G18+LDMOS!$G18+PJ!$G18</f>
        <v>0</v>
      </c>
      <c r="G18" s="22">
        <f>ORDER!G18</f>
        <v>0</v>
      </c>
    </row>
    <row r="19" spans="1:9">
      <c r="A19" s="44" t="s">
        <v>31</v>
      </c>
      <c r="B19" s="16"/>
      <c r="C19" s="9" t="s">
        <v>35</v>
      </c>
      <c r="D19" s="22" t="s">
        <v>45</v>
      </c>
      <c r="E19" s="22">
        <v>1756826</v>
      </c>
      <c r="F19" s="16">
        <f>SHACK!$G19+LDMOS!$G19+PJ!$G19</f>
        <v>2</v>
      </c>
      <c r="G19" s="22">
        <f>ORDER!G19</f>
        <v>0</v>
      </c>
      <c r="H19" s="29">
        <v>0.55000000000000004</v>
      </c>
      <c r="I19" s="29">
        <f t="shared" si="0"/>
        <v>0</v>
      </c>
    </row>
    <row r="20" spans="1:9">
      <c r="A20" s="44" t="s">
        <v>267</v>
      </c>
      <c r="B20" s="16"/>
      <c r="C20" s="9" t="s">
        <v>36</v>
      </c>
      <c r="D20" s="22" t="s">
        <v>44</v>
      </c>
      <c r="E20" s="22">
        <v>2396394</v>
      </c>
      <c r="F20" s="16">
        <f>SHACK!$G20+LDMOS!$G20+PJ!$G20</f>
        <v>2</v>
      </c>
      <c r="G20" s="22">
        <f>ORDER!G20</f>
        <v>0</v>
      </c>
      <c r="H20" s="29">
        <v>0.39</v>
      </c>
      <c r="I20" s="29">
        <f t="shared" si="0"/>
        <v>0</v>
      </c>
    </row>
    <row r="21" spans="1:9">
      <c r="A21" s="44" t="s">
        <v>32</v>
      </c>
      <c r="B21" s="16"/>
      <c r="C21" s="9" t="s">
        <v>35</v>
      </c>
      <c r="D21" s="22" t="s">
        <v>40</v>
      </c>
      <c r="E21" s="22">
        <v>1462922</v>
      </c>
      <c r="F21" s="16">
        <f>SHACK!$G21+LDMOS!$G21+PJ!$G21</f>
        <v>3</v>
      </c>
      <c r="G21" s="22">
        <f>ORDER!G21</f>
        <v>0</v>
      </c>
      <c r="H21" s="29">
        <v>0.39</v>
      </c>
      <c r="I21" s="29">
        <f t="shared" si="0"/>
        <v>0</v>
      </c>
    </row>
    <row r="22" spans="1:9">
      <c r="A22" s="44" t="s">
        <v>267</v>
      </c>
      <c r="B22" s="16"/>
      <c r="C22" s="9" t="s">
        <v>36</v>
      </c>
      <c r="D22" s="22" t="s">
        <v>43</v>
      </c>
      <c r="E22" s="22">
        <v>1654529</v>
      </c>
      <c r="F22" s="16">
        <f>SHACK!$G22+LDMOS!$G22+PJ!$G22</f>
        <v>3</v>
      </c>
      <c r="G22" s="22">
        <f>ORDER!G22</f>
        <v>0</v>
      </c>
      <c r="H22" s="29">
        <v>0.28999999999999998</v>
      </c>
      <c r="I22" s="29">
        <f t="shared" si="0"/>
        <v>0</v>
      </c>
    </row>
    <row r="23" spans="1:9">
      <c r="A23" s="44" t="s">
        <v>33</v>
      </c>
      <c r="B23" s="16"/>
      <c r="C23" s="9" t="s">
        <v>35</v>
      </c>
      <c r="D23" s="22" t="s">
        <v>41</v>
      </c>
      <c r="E23" s="22">
        <v>1462920</v>
      </c>
      <c r="F23" s="16">
        <f>SHACK!$G23+LDMOS!$G23+PJ!$G23</f>
        <v>3</v>
      </c>
      <c r="G23" s="22">
        <f>ORDER!G23</f>
        <v>0</v>
      </c>
      <c r="H23" s="29">
        <v>0.28000000000000003</v>
      </c>
      <c r="I23" s="29">
        <f t="shared" si="0"/>
        <v>0</v>
      </c>
    </row>
    <row r="24" spans="1:9">
      <c r="A24" s="44" t="s">
        <v>267</v>
      </c>
      <c r="B24" s="16"/>
      <c r="C24" s="9" t="s">
        <v>36</v>
      </c>
      <c r="D24" s="22" t="s">
        <v>42</v>
      </c>
      <c r="E24" s="22">
        <v>1675756</v>
      </c>
      <c r="F24" s="16">
        <f>SHACK!$G24+LDMOS!$G24+PJ!$G24</f>
        <v>3</v>
      </c>
      <c r="G24" s="22">
        <f>ORDER!G24</f>
        <v>0</v>
      </c>
      <c r="H24" s="29">
        <v>0.2</v>
      </c>
      <c r="I24" s="29">
        <f t="shared" si="0"/>
        <v>0</v>
      </c>
    </row>
    <row r="25" spans="1:9">
      <c r="A25" s="44" t="s">
        <v>267</v>
      </c>
      <c r="B25" s="16"/>
      <c r="C25" s="9" t="s">
        <v>37</v>
      </c>
      <c r="D25" s="22" t="s">
        <v>46</v>
      </c>
      <c r="E25" s="22">
        <v>1462642</v>
      </c>
      <c r="F25" s="16">
        <f>SHACK!$G25+LDMOS!$G25+PJ!$G25</f>
        <v>0</v>
      </c>
      <c r="G25" s="22">
        <f>ORDER!G25</f>
        <v>0</v>
      </c>
      <c r="H25" s="29">
        <v>0.22839999999999999</v>
      </c>
      <c r="I25" s="29">
        <f t="shared" si="0"/>
        <v>0</v>
      </c>
    </row>
    <row r="26" spans="1:9">
      <c r="A26" s="44" t="s">
        <v>34</v>
      </c>
      <c r="B26" s="16"/>
      <c r="C26" s="9" t="s">
        <v>266</v>
      </c>
      <c r="D26" s="22" t="s">
        <v>6</v>
      </c>
      <c r="E26" s="22">
        <v>2356253</v>
      </c>
      <c r="F26" s="16">
        <f>SHACK!$G26+LDMOS!$G26+PJ!$G26</f>
        <v>3</v>
      </c>
      <c r="G26" s="22">
        <f>ORDER!G26</f>
        <v>0</v>
      </c>
      <c r="H26" s="29">
        <v>1.17</v>
      </c>
      <c r="I26" s="29">
        <f t="shared" si="0"/>
        <v>0</v>
      </c>
    </row>
    <row r="27" spans="1:9">
      <c r="A27" s="44" t="s">
        <v>267</v>
      </c>
      <c r="B27" s="16"/>
      <c r="C27" s="9" t="s">
        <v>39</v>
      </c>
      <c r="D27" s="22" t="s">
        <v>64</v>
      </c>
      <c r="E27" s="22">
        <v>2356310</v>
      </c>
      <c r="F27" s="16">
        <f>SHACK!$G27+LDMOS!$G27+PJ!$G27</f>
        <v>3</v>
      </c>
      <c r="G27" s="22">
        <f>ORDER!G27</f>
        <v>0</v>
      </c>
      <c r="H27" s="29">
        <v>1.62</v>
      </c>
      <c r="I27" s="29">
        <f t="shared" si="0"/>
        <v>0</v>
      </c>
    </row>
    <row r="28" spans="1:9">
      <c r="A28" s="44" t="s">
        <v>267</v>
      </c>
      <c r="C28" s="22"/>
      <c r="F28" s="16">
        <f>SHACK!$G28+LDMOS!$G28+PJ!$G28</f>
        <v>0</v>
      </c>
      <c r="G28" s="22">
        <f>ORDER!G28</f>
        <v>0</v>
      </c>
    </row>
    <row r="29" spans="1:9">
      <c r="A29" s="44" t="s">
        <v>267</v>
      </c>
      <c r="C29" s="22"/>
      <c r="F29" s="16">
        <f>SHACK!$G29+LDMOS!$G29+PJ!$G29</f>
        <v>0</v>
      </c>
      <c r="G29" s="22">
        <f>ORDER!G29</f>
        <v>0</v>
      </c>
    </row>
    <row r="30" spans="1:9">
      <c r="A30" s="44" t="s">
        <v>267</v>
      </c>
      <c r="B30" s="16"/>
      <c r="C30" s="9" t="s">
        <v>59</v>
      </c>
      <c r="D30" s="22" t="s">
        <v>66</v>
      </c>
      <c r="E30" s="22">
        <v>3041438</v>
      </c>
      <c r="F30" s="16">
        <f>SHACK!$G30+LDMOS!$G30+PJ!$G30</f>
        <v>0</v>
      </c>
      <c r="G30" s="22">
        <f>ORDER!G30</f>
        <v>0</v>
      </c>
      <c r="H30" s="29">
        <v>2.36</v>
      </c>
      <c r="I30" s="29">
        <f t="shared" si="0"/>
        <v>0</v>
      </c>
    </row>
    <row r="31" spans="1:9">
      <c r="A31" s="44" t="s">
        <v>267</v>
      </c>
      <c r="B31" s="16"/>
      <c r="C31" s="9" t="s">
        <v>60</v>
      </c>
      <c r="D31" s="22" t="s">
        <v>65</v>
      </c>
      <c r="E31" s="22">
        <v>3041438</v>
      </c>
      <c r="F31" s="16">
        <f>SHACK!$G31+LDMOS!$G31+PJ!$G31</f>
        <v>0</v>
      </c>
      <c r="G31" s="22">
        <f>ORDER!G31</f>
        <v>0</v>
      </c>
      <c r="H31" s="29">
        <v>1.77</v>
      </c>
      <c r="I31" s="29">
        <f t="shared" si="0"/>
        <v>0</v>
      </c>
    </row>
    <row r="32" spans="1:9">
      <c r="A32" s="44" t="s">
        <v>267</v>
      </c>
      <c r="B32" s="16"/>
      <c r="C32" s="9" t="s">
        <v>61</v>
      </c>
      <c r="D32" s="22" t="s">
        <v>62</v>
      </c>
      <c r="E32" s="22">
        <v>3041414</v>
      </c>
      <c r="F32" s="16">
        <f>SHACK!$G32+LDMOS!$G32+PJ!$G32</f>
        <v>0</v>
      </c>
      <c r="G32" s="22">
        <f>ORDER!G32</f>
        <v>0</v>
      </c>
      <c r="H32" s="29">
        <v>1.38</v>
      </c>
      <c r="I32" s="29">
        <f t="shared" si="0"/>
        <v>0</v>
      </c>
    </row>
    <row r="33" spans="1:9">
      <c r="A33" s="44" t="s">
        <v>267</v>
      </c>
      <c r="B33" s="16"/>
      <c r="F33" s="16">
        <f>SHACK!$G33+LDMOS!$G33+PJ!$G33</f>
        <v>0</v>
      </c>
      <c r="G33" s="22">
        <f>ORDER!G33</f>
        <v>0</v>
      </c>
    </row>
    <row r="34" spans="1:9">
      <c r="A34" s="44" t="s">
        <v>48</v>
      </c>
      <c r="B34" s="16"/>
      <c r="C34" s="9" t="s">
        <v>7</v>
      </c>
      <c r="D34" s="22" t="s">
        <v>93</v>
      </c>
      <c r="E34" s="22">
        <v>2356175</v>
      </c>
      <c r="F34" s="16">
        <f>SHACK!$G34+LDMOS!$G34+PJ!$G34</f>
        <v>6</v>
      </c>
      <c r="G34" s="22">
        <f>ORDER!G34</f>
        <v>0</v>
      </c>
      <c r="H34" s="29">
        <v>0.51</v>
      </c>
      <c r="I34" s="29">
        <f t="shared" si="0"/>
        <v>0</v>
      </c>
    </row>
    <row r="35" spans="1:9">
      <c r="A35" s="44" t="s">
        <v>267</v>
      </c>
      <c r="B35" s="35" t="s">
        <v>94</v>
      </c>
      <c r="C35" s="21"/>
      <c r="D35" s="20"/>
      <c r="E35" s="20"/>
      <c r="F35" s="16">
        <f>SHACK!$G35+LDMOS!$G35+PJ!$G35</f>
        <v>0</v>
      </c>
      <c r="G35" s="22">
        <f>ORDER!G35</f>
        <v>0</v>
      </c>
      <c r="H35" s="30"/>
    </row>
    <row r="36" spans="1:9">
      <c r="A36" s="44" t="s">
        <v>47</v>
      </c>
      <c r="B36" s="16"/>
      <c r="C36" s="9" t="s">
        <v>8</v>
      </c>
      <c r="D36" s="22" t="s">
        <v>95</v>
      </c>
      <c r="E36" s="22">
        <v>9845305</v>
      </c>
      <c r="F36" s="16">
        <f>SHACK!$G36+LDMOS!$G36+PJ!$G36</f>
        <v>4</v>
      </c>
      <c r="G36" s="22">
        <f>ORDER!G36</f>
        <v>0</v>
      </c>
      <c r="H36" s="29">
        <v>0.8</v>
      </c>
      <c r="I36" s="29">
        <f t="shared" si="0"/>
        <v>0</v>
      </c>
    </row>
    <row r="37" spans="1:9" s="22" customFormat="1">
      <c r="A37" s="44" t="s">
        <v>279</v>
      </c>
      <c r="B37" s="16"/>
      <c r="C37" s="9" t="s">
        <v>280</v>
      </c>
      <c r="D37" s="22" t="s">
        <v>281</v>
      </c>
      <c r="E37" s="22">
        <v>9845178</v>
      </c>
      <c r="F37" s="16">
        <f>SHACK!$G37+LDMOS!$G37+PJ!$G37</f>
        <v>1</v>
      </c>
      <c r="G37" s="22">
        <f>ORDER!G37</f>
        <v>0</v>
      </c>
      <c r="H37" s="29">
        <v>0.38</v>
      </c>
      <c r="I37" s="29">
        <f t="shared" si="0"/>
        <v>0</v>
      </c>
    </row>
    <row r="38" spans="1:9">
      <c r="A38" s="44" t="s">
        <v>267</v>
      </c>
      <c r="B38" s="16"/>
      <c r="F38" s="16">
        <f>SHACK!$G38+LDMOS!$G38+PJ!$G38</f>
        <v>0</v>
      </c>
      <c r="G38" s="22">
        <f>ORDER!G38</f>
        <v>0</v>
      </c>
    </row>
    <row r="39" spans="1:9">
      <c r="A39" s="44" t="s">
        <v>49</v>
      </c>
      <c r="B39" s="16"/>
      <c r="C39" s="9" t="s">
        <v>9</v>
      </c>
      <c r="D39" s="22" t="s">
        <v>100</v>
      </c>
      <c r="E39" s="22">
        <v>9341757</v>
      </c>
      <c r="F39" s="16">
        <f>SHACK!$G39+LDMOS!$G39+PJ!$G39</f>
        <v>9</v>
      </c>
      <c r="G39" s="22">
        <f>ORDER!G39</f>
        <v>0</v>
      </c>
      <c r="H39" s="29">
        <v>0.1</v>
      </c>
      <c r="I39" s="29">
        <f t="shared" si="0"/>
        <v>0</v>
      </c>
    </row>
    <row r="40" spans="1:9">
      <c r="A40" s="44" t="s">
        <v>49</v>
      </c>
      <c r="B40" s="16"/>
      <c r="C40" s="9">
        <v>4700</v>
      </c>
      <c r="D40" s="22" t="s">
        <v>97</v>
      </c>
      <c r="E40" s="22">
        <v>9341951</v>
      </c>
      <c r="F40" s="16">
        <f>SHACK!$G40+LDMOS!$G40+PJ!$G40</f>
        <v>9</v>
      </c>
      <c r="G40" s="22">
        <f>ORDER!G40</f>
        <v>0</v>
      </c>
      <c r="H40" s="29">
        <v>0.1</v>
      </c>
      <c r="I40" s="29">
        <f t="shared" si="0"/>
        <v>0</v>
      </c>
    </row>
    <row r="41" spans="1:9">
      <c r="A41" s="44" t="s">
        <v>49</v>
      </c>
      <c r="B41" s="16"/>
      <c r="C41" s="9" t="s">
        <v>10</v>
      </c>
      <c r="D41" s="22" t="s">
        <v>99</v>
      </c>
      <c r="E41" s="22">
        <v>9341480</v>
      </c>
      <c r="F41" s="16">
        <f>SHACK!$G41+LDMOS!$G41+PJ!$G41</f>
        <v>1</v>
      </c>
      <c r="G41" s="22">
        <f>ORDER!G41</f>
        <v>0</v>
      </c>
      <c r="H41" s="29">
        <v>0.1</v>
      </c>
      <c r="I41" s="29">
        <f t="shared" si="0"/>
        <v>0</v>
      </c>
    </row>
    <row r="42" spans="1:9">
      <c r="A42" s="44" t="s">
        <v>49</v>
      </c>
      <c r="B42" s="16"/>
      <c r="C42" s="9" t="s">
        <v>11</v>
      </c>
      <c r="D42" s="22" t="s">
        <v>98</v>
      </c>
      <c r="E42" s="22">
        <v>9341129</v>
      </c>
      <c r="F42" s="16">
        <f>SHACK!$G42+LDMOS!$G42+PJ!$G42</f>
        <v>2</v>
      </c>
      <c r="G42" s="22">
        <f>ORDER!G42</f>
        <v>0</v>
      </c>
      <c r="H42" s="29">
        <v>0.1</v>
      </c>
      <c r="I42" s="29">
        <f t="shared" si="0"/>
        <v>0</v>
      </c>
    </row>
    <row r="43" spans="1:9">
      <c r="A43" s="44" t="s">
        <v>52</v>
      </c>
      <c r="B43" s="16"/>
      <c r="C43" s="9">
        <v>47</v>
      </c>
      <c r="D43" s="22" t="s">
        <v>253</v>
      </c>
      <c r="E43" s="22">
        <v>2329798</v>
      </c>
      <c r="F43" s="16">
        <f>SHACK!$G43+LDMOS!$G43+PJ!$G43</f>
        <v>1</v>
      </c>
      <c r="G43" s="22">
        <f>ORDER!G43</f>
        <v>0</v>
      </c>
      <c r="H43" s="29">
        <v>0.1</v>
      </c>
      <c r="I43" s="29">
        <f t="shared" si="0"/>
        <v>0</v>
      </c>
    </row>
    <row r="44" spans="1:9">
      <c r="A44" s="44" t="s">
        <v>49</v>
      </c>
      <c r="B44" s="16"/>
      <c r="C44" s="9">
        <v>432</v>
      </c>
      <c r="D44" s="22" t="s">
        <v>102</v>
      </c>
      <c r="E44" s="22">
        <v>9341897</v>
      </c>
      <c r="F44" s="16">
        <f>SHACK!$G44+LDMOS!$G44+PJ!$G44</f>
        <v>2</v>
      </c>
      <c r="G44" s="22">
        <f>ORDER!G44</f>
        <v>0</v>
      </c>
      <c r="H44" s="29">
        <v>0.1</v>
      </c>
      <c r="I44" s="29">
        <f t="shared" si="0"/>
        <v>0</v>
      </c>
    </row>
    <row r="45" spans="1:9">
      <c r="A45" s="44" t="s">
        <v>49</v>
      </c>
      <c r="B45" s="16"/>
      <c r="C45" s="9">
        <v>75</v>
      </c>
      <c r="D45" s="22" t="s">
        <v>104</v>
      </c>
      <c r="E45" s="22">
        <v>9342257</v>
      </c>
      <c r="F45" s="16">
        <f>SHACK!$G45+LDMOS!$G45+PJ!$G45</f>
        <v>1</v>
      </c>
      <c r="G45" s="22">
        <f>ORDER!G45</f>
        <v>0</v>
      </c>
      <c r="H45" s="29">
        <v>0.1</v>
      </c>
      <c r="I45" s="29">
        <f t="shared" si="0"/>
        <v>0</v>
      </c>
    </row>
    <row r="46" spans="1:9">
      <c r="A46" s="44" t="s">
        <v>50</v>
      </c>
      <c r="B46" s="16"/>
      <c r="C46" s="9">
        <v>200</v>
      </c>
      <c r="D46" s="22" t="s">
        <v>67</v>
      </c>
      <c r="E46" s="22">
        <v>9352821</v>
      </c>
      <c r="F46" s="16">
        <f>SHACK!$G46+LDMOS!$G46+PJ!$G46</f>
        <v>1</v>
      </c>
      <c r="G46" s="22">
        <f>ORDER!G46</f>
        <v>0</v>
      </c>
      <c r="H46" s="29">
        <v>3.12</v>
      </c>
      <c r="I46" s="29">
        <f t="shared" si="0"/>
        <v>0</v>
      </c>
    </row>
    <row r="47" spans="1:9">
      <c r="A47" s="44" t="s">
        <v>49</v>
      </c>
      <c r="B47" s="16"/>
      <c r="C47" s="9">
        <v>1100</v>
      </c>
      <c r="D47" s="22" t="s">
        <v>103</v>
      </c>
      <c r="E47" s="22">
        <v>9341170</v>
      </c>
      <c r="F47" s="16">
        <f>SHACK!$G47+LDMOS!$G47+PJ!$G47</f>
        <v>1</v>
      </c>
      <c r="G47" s="22">
        <f>ORDER!G47</f>
        <v>0</v>
      </c>
      <c r="H47" s="29">
        <v>0.1</v>
      </c>
      <c r="I47" s="29">
        <f>H47*G47</f>
        <v>0</v>
      </c>
    </row>
    <row r="48" spans="1:9">
      <c r="A48" s="44" t="s">
        <v>49</v>
      </c>
      <c r="B48" s="16"/>
      <c r="C48" s="9" t="s">
        <v>12</v>
      </c>
      <c r="D48" s="22" t="s">
        <v>101</v>
      </c>
      <c r="E48" s="22">
        <v>9341110</v>
      </c>
      <c r="F48" s="16">
        <f>SHACK!$G48+LDMOS!$G48+PJ!$G48</f>
        <v>4</v>
      </c>
      <c r="G48" s="22">
        <f>ORDER!G48</f>
        <v>0</v>
      </c>
      <c r="H48" s="29">
        <v>0.1</v>
      </c>
      <c r="I48" s="29">
        <f>H48*G48</f>
        <v>0</v>
      </c>
    </row>
    <row r="49" spans="1:9">
      <c r="A49" s="44" t="s">
        <v>49</v>
      </c>
      <c r="B49" s="16"/>
      <c r="C49" s="9">
        <v>5110</v>
      </c>
      <c r="D49" s="22" t="s">
        <v>105</v>
      </c>
      <c r="E49" s="22">
        <v>9342010</v>
      </c>
      <c r="F49" s="16">
        <f>SHACK!$G49+LDMOS!$G49+PJ!$G49</f>
        <v>1</v>
      </c>
      <c r="G49" s="22">
        <f>ORDER!G49</f>
        <v>0</v>
      </c>
      <c r="H49" s="29">
        <v>0.1</v>
      </c>
      <c r="I49" s="29">
        <f t="shared" si="0"/>
        <v>0</v>
      </c>
    </row>
    <row r="50" spans="1:9">
      <c r="A50" s="44" t="s">
        <v>49</v>
      </c>
      <c r="B50" s="16"/>
      <c r="C50" s="9">
        <v>909</v>
      </c>
      <c r="D50" s="22" t="s">
        <v>107</v>
      </c>
      <c r="E50" s="22">
        <v>9342311</v>
      </c>
      <c r="F50" s="16">
        <f>SHACK!$G50+LDMOS!$G50+PJ!$G50</f>
        <v>1</v>
      </c>
      <c r="G50" s="22">
        <f>ORDER!G50</f>
        <v>0</v>
      </c>
      <c r="H50" s="29">
        <v>0.1</v>
      </c>
      <c r="I50" s="29">
        <f t="shared" si="0"/>
        <v>0</v>
      </c>
    </row>
    <row r="51" spans="1:9">
      <c r="A51" s="44" t="s">
        <v>49</v>
      </c>
      <c r="B51" s="16"/>
      <c r="C51" s="9" t="s">
        <v>13</v>
      </c>
      <c r="D51" s="22" t="s">
        <v>106</v>
      </c>
      <c r="E51" s="22">
        <v>9341102</v>
      </c>
      <c r="F51" s="16">
        <f>SHACK!$G51+LDMOS!$G51+PJ!$G51</f>
        <v>27</v>
      </c>
      <c r="G51" s="22">
        <f>ORDER!G51</f>
        <v>0</v>
      </c>
      <c r="H51" s="29">
        <v>0.1</v>
      </c>
      <c r="I51" s="29">
        <f t="shared" si="0"/>
        <v>0</v>
      </c>
    </row>
    <row r="52" spans="1:9">
      <c r="A52" s="44" t="s">
        <v>267</v>
      </c>
      <c r="B52" s="16"/>
      <c r="F52" s="16">
        <f>SHACK!$G52+LDMOS!$G52+PJ!$G52</f>
        <v>0</v>
      </c>
      <c r="G52" s="22">
        <f>ORDER!G52</f>
        <v>0</v>
      </c>
    </row>
    <row r="53" spans="1:9">
      <c r="A53" s="44" t="s">
        <v>49</v>
      </c>
      <c r="B53" s="16"/>
      <c r="C53" s="9">
        <v>1500</v>
      </c>
      <c r="D53" s="22" t="s">
        <v>108</v>
      </c>
      <c r="E53" s="22">
        <v>9341323</v>
      </c>
      <c r="F53" s="16">
        <f>SHACK!$G53+LDMOS!$G53+PJ!$G53</f>
        <v>3</v>
      </c>
      <c r="G53" s="22">
        <f>ORDER!G53</f>
        <v>0</v>
      </c>
      <c r="H53" s="29">
        <v>0.1</v>
      </c>
      <c r="I53" s="29">
        <f t="shared" si="0"/>
        <v>0</v>
      </c>
    </row>
    <row r="54" spans="1:9">
      <c r="A54" s="44" t="s">
        <v>51</v>
      </c>
      <c r="B54" s="16"/>
      <c r="C54" s="9" t="s">
        <v>12</v>
      </c>
      <c r="D54" s="22" t="s">
        <v>96</v>
      </c>
      <c r="E54" s="22">
        <v>9352651</v>
      </c>
      <c r="F54" s="16">
        <f>SHACK!$G54+LDMOS!$G54+PJ!$G54</f>
        <v>3</v>
      </c>
      <c r="G54" s="22">
        <f>ORDER!G54</f>
        <v>0</v>
      </c>
      <c r="H54" s="29">
        <v>2.08</v>
      </c>
      <c r="I54" s="29">
        <f t="shared" si="0"/>
        <v>0</v>
      </c>
    </row>
    <row r="55" spans="1:9">
      <c r="A55" s="44" t="s">
        <v>49</v>
      </c>
      <c r="B55" s="16"/>
      <c r="C55" s="9">
        <v>470</v>
      </c>
      <c r="D55" s="22" t="s">
        <v>109</v>
      </c>
      <c r="E55" s="22">
        <v>9341943</v>
      </c>
      <c r="F55" s="16">
        <f>SHACK!$G55+LDMOS!$G55+PJ!$G55</f>
        <v>18</v>
      </c>
      <c r="G55" s="22">
        <f>ORDER!G55</f>
        <v>0</v>
      </c>
      <c r="H55" s="29">
        <v>0.1</v>
      </c>
      <c r="I55" s="29">
        <f t="shared" si="0"/>
        <v>0</v>
      </c>
    </row>
    <row r="56" spans="1:9">
      <c r="A56" s="44" t="s">
        <v>267</v>
      </c>
      <c r="B56" s="16"/>
      <c r="F56" s="16">
        <f>SHACK!$G56+LDMOS!$G56+PJ!$G56</f>
        <v>0</v>
      </c>
      <c r="G56" s="22">
        <f>ORDER!G56</f>
        <v>0</v>
      </c>
    </row>
    <row r="57" spans="1:9">
      <c r="A57" s="44" t="s">
        <v>52</v>
      </c>
      <c r="B57" s="16"/>
      <c r="C57" s="9">
        <v>470</v>
      </c>
      <c r="D57" s="22" t="s">
        <v>110</v>
      </c>
      <c r="E57" s="22">
        <v>9340610</v>
      </c>
      <c r="F57" s="16">
        <f>SHACK!$G57+LDMOS!$G57+PJ!$G57</f>
        <v>3</v>
      </c>
      <c r="G57" s="22">
        <f>ORDER!G57</f>
        <v>0</v>
      </c>
      <c r="H57" s="29">
        <v>0.1</v>
      </c>
      <c r="I57" s="29">
        <f t="shared" si="0"/>
        <v>0</v>
      </c>
    </row>
    <row r="58" spans="1:9">
      <c r="A58" s="44" t="s">
        <v>267</v>
      </c>
      <c r="B58" s="16"/>
      <c r="F58" s="16">
        <f>SHACK!$G58+LDMOS!$G58+PJ!$G58</f>
        <v>0</v>
      </c>
      <c r="G58" s="22">
        <f>ORDER!G58</f>
        <v>0</v>
      </c>
    </row>
    <row r="59" spans="1:9">
      <c r="A59" s="44" t="s">
        <v>53</v>
      </c>
      <c r="B59" s="16"/>
      <c r="C59" s="9" t="s">
        <v>112</v>
      </c>
      <c r="D59" s="22" t="s">
        <v>111</v>
      </c>
      <c r="E59" s="22">
        <v>1972087</v>
      </c>
      <c r="F59" s="16">
        <f>SHACK!$G59+LDMOS!$G59+PJ!$G59</f>
        <v>3</v>
      </c>
      <c r="G59" s="22">
        <f>ORDER!G59</f>
        <v>0</v>
      </c>
      <c r="H59" s="29">
        <v>1.96</v>
      </c>
      <c r="I59" s="29">
        <f t="shared" si="0"/>
        <v>0</v>
      </c>
    </row>
    <row r="60" spans="1:9">
      <c r="A60" s="44" t="s">
        <v>267</v>
      </c>
      <c r="B60" s="16"/>
      <c r="C60" s="22" t="s">
        <v>78</v>
      </c>
      <c r="D60" s="22" t="s">
        <v>113</v>
      </c>
      <c r="E60" s="22">
        <v>1103850</v>
      </c>
      <c r="F60" s="16">
        <f>SHACK!$G60+LDMOS!$G60+PJ!$G60</f>
        <v>3</v>
      </c>
      <c r="G60" s="22">
        <f>ORDER!G60</f>
        <v>0</v>
      </c>
      <c r="H60" s="29">
        <v>0.33</v>
      </c>
      <c r="I60" s="29">
        <f t="shared" si="0"/>
        <v>0</v>
      </c>
    </row>
    <row r="61" spans="1:9">
      <c r="A61" s="44" t="s">
        <v>54</v>
      </c>
      <c r="B61" s="16"/>
      <c r="C61" s="9" t="s">
        <v>14</v>
      </c>
      <c r="D61" s="22" t="s">
        <v>58</v>
      </c>
      <c r="E61" s="22" t="s">
        <v>114</v>
      </c>
      <c r="F61" s="16">
        <f>SHACK!$G61+LDMOS!$G61+PJ!$G61</f>
        <v>2</v>
      </c>
      <c r="G61" s="22">
        <f>ORDER!G61</f>
        <v>0</v>
      </c>
      <c r="H61" s="29">
        <v>2.6</v>
      </c>
      <c r="I61" s="29">
        <f t="shared" si="0"/>
        <v>0</v>
      </c>
    </row>
    <row r="62" spans="1:9">
      <c r="A62" s="44" t="s">
        <v>71</v>
      </c>
      <c r="B62" s="16"/>
      <c r="C62" s="9" t="s">
        <v>15</v>
      </c>
      <c r="D62" s="22" t="s">
        <v>115</v>
      </c>
      <c r="E62" s="22">
        <v>1663013</v>
      </c>
      <c r="F62" s="16">
        <f>SHACK!$G62+LDMOS!$G62+PJ!$G62</f>
        <v>1</v>
      </c>
      <c r="G62" s="22">
        <f>ORDER!G62</f>
        <v>0</v>
      </c>
      <c r="H62" s="29">
        <v>2.04</v>
      </c>
      <c r="I62" s="29">
        <f t="shared" si="0"/>
        <v>0</v>
      </c>
    </row>
    <row r="63" spans="1:9">
      <c r="A63" s="44" t="s">
        <v>267</v>
      </c>
      <c r="B63" s="16"/>
      <c r="C63" s="9" t="s">
        <v>16</v>
      </c>
      <c r="D63" s="22" t="s">
        <v>17</v>
      </c>
      <c r="E63" s="22">
        <v>2564443</v>
      </c>
      <c r="F63" s="16">
        <f>SHACK!$G63+LDMOS!$G63+PJ!$G63</f>
        <v>1</v>
      </c>
      <c r="G63" s="22">
        <f>ORDER!G63</f>
        <v>0</v>
      </c>
      <c r="H63" s="29">
        <v>3.87</v>
      </c>
      <c r="I63" s="29">
        <f t="shared" si="0"/>
        <v>0</v>
      </c>
    </row>
    <row r="64" spans="1:9">
      <c r="A64" s="44" t="s">
        <v>55</v>
      </c>
      <c r="B64" s="16"/>
      <c r="C64" s="9" t="s">
        <v>18</v>
      </c>
      <c r="D64" s="22" t="s">
        <v>116</v>
      </c>
      <c r="E64" s="22">
        <v>2534200</v>
      </c>
      <c r="F64" s="16">
        <f>SHACK!$G64+LDMOS!$G64+PJ!$G64</f>
        <v>1</v>
      </c>
      <c r="G64" s="22">
        <f>ORDER!G64</f>
        <v>0</v>
      </c>
      <c r="H64" s="29">
        <v>0.44</v>
      </c>
      <c r="I64" s="29">
        <f t="shared" si="0"/>
        <v>0</v>
      </c>
    </row>
    <row r="65" spans="1:9">
      <c r="A65" s="44" t="s">
        <v>267</v>
      </c>
      <c r="B65" s="16"/>
      <c r="F65" s="16">
        <f>SHACK!$G65+LDMOS!$G65+PJ!$G65</f>
        <v>0</v>
      </c>
      <c r="G65" s="22">
        <f>ORDER!G65</f>
        <v>0</v>
      </c>
    </row>
    <row r="66" spans="1:9">
      <c r="A66" s="44" t="s">
        <v>47</v>
      </c>
      <c r="B66" s="16"/>
      <c r="C66" s="9" t="s">
        <v>19</v>
      </c>
      <c r="D66" s="22" t="s">
        <v>117</v>
      </c>
      <c r="E66" s="22">
        <v>1440815</v>
      </c>
      <c r="F66" s="16">
        <f>SHACK!$G66+LDMOS!$G66+PJ!$G66</f>
        <v>2</v>
      </c>
      <c r="G66" s="22">
        <f>ORDER!G66</f>
        <v>0</v>
      </c>
      <c r="H66" s="29">
        <v>2.1800000000000002</v>
      </c>
      <c r="I66" s="29">
        <f t="shared" si="0"/>
        <v>0</v>
      </c>
    </row>
    <row r="67" spans="1:9">
      <c r="A67" s="44" t="s">
        <v>55</v>
      </c>
      <c r="B67" s="16"/>
      <c r="C67" s="9" t="s">
        <v>20</v>
      </c>
      <c r="D67" s="22" t="s">
        <v>118</v>
      </c>
      <c r="E67" s="22">
        <v>1703354</v>
      </c>
      <c r="F67" s="16">
        <f>SHACK!$G67+LDMOS!$G67+PJ!$G67</f>
        <v>3</v>
      </c>
      <c r="G67" s="22">
        <f>ORDER!G67</f>
        <v>0</v>
      </c>
      <c r="H67" s="29">
        <v>0.46</v>
      </c>
      <c r="I67" s="29">
        <f t="shared" si="0"/>
        <v>0</v>
      </c>
    </row>
    <row r="68" spans="1:9">
      <c r="A68" s="44" t="s">
        <v>55</v>
      </c>
      <c r="B68" s="16"/>
      <c r="C68" s="9" t="s">
        <v>69</v>
      </c>
      <c r="D68" s="22" t="s">
        <v>68</v>
      </c>
      <c r="F68" s="16">
        <f>SHACK!$G68+LDMOS!$G68+PJ!$G68</f>
        <v>0</v>
      </c>
      <c r="G68" s="22">
        <f>ORDER!G68</f>
        <v>0</v>
      </c>
      <c r="H68" s="29">
        <v>0.46</v>
      </c>
      <c r="I68" s="29">
        <f t="shared" si="0"/>
        <v>0</v>
      </c>
    </row>
    <row r="69" spans="1:9">
      <c r="A69" s="44" t="s">
        <v>267</v>
      </c>
      <c r="B69" s="16"/>
      <c r="C69" s="22" t="s">
        <v>80</v>
      </c>
      <c r="D69" s="22" t="s">
        <v>81</v>
      </c>
      <c r="F69" s="16">
        <f>SHACK!$G69+LDMOS!$G69+PJ!$G69</f>
        <v>3</v>
      </c>
      <c r="G69" s="22">
        <f>ORDER!G69</f>
        <v>0</v>
      </c>
      <c r="I69" s="29">
        <f t="shared" si="0"/>
        <v>0</v>
      </c>
    </row>
    <row r="70" spans="1:9">
      <c r="A70" s="44" t="s">
        <v>57</v>
      </c>
      <c r="B70" s="16"/>
      <c r="C70" s="22" t="s">
        <v>79</v>
      </c>
      <c r="D70" s="22" t="s">
        <v>119</v>
      </c>
      <c r="E70" s="22">
        <v>2505015</v>
      </c>
      <c r="F70" s="16">
        <f>SHACK!$G70+LDMOS!$G70+PJ!$G70</f>
        <v>3</v>
      </c>
      <c r="G70" s="22">
        <f>ORDER!G70</f>
        <v>0</v>
      </c>
      <c r="H70" s="29">
        <v>1.18</v>
      </c>
      <c r="I70" s="29">
        <f t="shared" si="0"/>
        <v>0</v>
      </c>
    </row>
    <row r="71" spans="1:9">
      <c r="A71" s="44" t="s">
        <v>267</v>
      </c>
      <c r="B71" s="16"/>
      <c r="C71" s="9" t="s">
        <v>38</v>
      </c>
      <c r="D71" s="22" t="s">
        <v>81</v>
      </c>
      <c r="F71" s="16">
        <f>SHACK!$G71+LDMOS!$G71+PJ!$G71</f>
        <v>3</v>
      </c>
      <c r="G71" s="22">
        <f>ORDER!G71</f>
        <v>0</v>
      </c>
      <c r="I71" s="29">
        <f t="shared" si="0"/>
        <v>0</v>
      </c>
    </row>
    <row r="72" spans="1:9">
      <c r="A72" s="44" t="s">
        <v>56</v>
      </c>
      <c r="B72" s="16"/>
      <c r="C72" s="9" t="s">
        <v>82</v>
      </c>
      <c r="D72" s="22" t="s">
        <v>70</v>
      </c>
      <c r="E72" s="22">
        <v>1804588</v>
      </c>
      <c r="F72" s="16">
        <f>SHACK!$G72+LDMOS!$G72+PJ!$G72</f>
        <v>6</v>
      </c>
      <c r="G72" s="22">
        <f>ORDER!G72</f>
        <v>0</v>
      </c>
      <c r="H72" s="29">
        <v>0.98</v>
      </c>
      <c r="I72" s="29">
        <f t="shared" si="0"/>
        <v>0</v>
      </c>
    </row>
    <row r="73" spans="1:9">
      <c r="A73" s="44" t="s">
        <v>267</v>
      </c>
      <c r="B73" s="16"/>
      <c r="F73" s="16">
        <f>SHACK!$G73+LDMOS!$G73+PJ!$G73</f>
        <v>0</v>
      </c>
      <c r="G73" s="22">
        <f>ORDER!G73</f>
        <v>0</v>
      </c>
    </row>
    <row r="74" spans="1:9">
      <c r="A74" s="44" t="s">
        <v>267</v>
      </c>
      <c r="B74" s="16"/>
      <c r="C74" s="9" t="s">
        <v>21</v>
      </c>
      <c r="D74" s="22" t="s">
        <v>120</v>
      </c>
      <c r="E74" s="22">
        <v>2467712</v>
      </c>
      <c r="F74" s="16">
        <f>SHACK!$G74+LDMOS!$G74+PJ!$G74</f>
        <v>3</v>
      </c>
      <c r="G74" s="22">
        <f>ORDER!G74</f>
        <v>0</v>
      </c>
      <c r="H74" s="29">
        <v>0.33</v>
      </c>
      <c r="I74" s="29">
        <f t="shared" si="0"/>
        <v>0</v>
      </c>
    </row>
    <row r="75" spans="1:9">
      <c r="A75" s="44" t="s">
        <v>267</v>
      </c>
    </row>
    <row r="76" spans="1:9">
      <c r="A76" s="44" t="s">
        <v>267</v>
      </c>
    </row>
  </sheetData>
  <mergeCells count="2">
    <mergeCell ref="C1:D1"/>
    <mergeCell ref="F1:G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ORDER</vt:lpstr>
      <vt:lpstr>SHACK</vt:lpstr>
      <vt:lpstr>LDMOS</vt:lpstr>
      <vt:lpstr>PJ</vt:lpstr>
      <vt:lpstr>ML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JO</cp:lastModifiedBy>
  <cp:lastPrinted>2019-08-15T15:27:15Z</cp:lastPrinted>
  <dcterms:created xsi:type="dcterms:W3CDTF">2019-08-06T19:49:07Z</dcterms:created>
  <dcterms:modified xsi:type="dcterms:W3CDTF">2019-09-05T11:26:20Z</dcterms:modified>
</cp:coreProperties>
</file>